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gey.diaz\Documents\SUGEY 02\2025\EVIDENCIAS ENERO -FEBRERO\PAGINA WEB\plan de gestion\"/>
    </mc:Choice>
  </mc:AlternateContent>
  <bookViews>
    <workbookView xWindow="0" yWindow="0" windowWidth="28800" windowHeight="12330"/>
  </bookViews>
  <sheets>
    <sheet name="Hoja1" sheetId="1" r:id="rId1"/>
  </sheets>
  <externalReferences>
    <externalReference r:id="rId2"/>
    <externalReference r:id="rId3"/>
  </externalReferences>
  <definedNames>
    <definedName name="_xlnm._FilterDatabase" localSheetId="0" hidden="1">Hoja1!$A$19:$AW$48</definedName>
    <definedName name="INDICADOR">[1]Hoja2!$F$2:$F$4</definedName>
    <definedName name="META2">[2]Hoja2!$C$3:$C$5</definedName>
    <definedName name="PROGRAMACION">[1]Hoja2!$D$2:$D$5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4" i="1" l="1"/>
  <c r="AS32" i="1"/>
  <c r="AS23" i="1"/>
  <c r="AM23" i="1"/>
  <c r="AK28" i="1"/>
  <c r="AR47" i="1"/>
  <c r="AM47" i="1"/>
  <c r="AR38" i="1"/>
  <c r="AH46" i="1" l="1"/>
  <c r="AH45" i="1"/>
  <c r="AH42" i="1"/>
  <c r="AF44" i="1"/>
  <c r="AF39" i="1"/>
  <c r="AF38" i="1"/>
  <c r="AF37" i="1"/>
  <c r="AH37" i="1" s="1"/>
  <c r="AF36" i="1"/>
  <c r="AH36" i="1" s="1"/>
  <c r="AF35" i="1"/>
  <c r="AF34" i="1"/>
  <c r="AH34" i="1" s="1"/>
  <c r="AF33" i="1"/>
  <c r="AF32" i="1"/>
  <c r="AH32" i="1" s="1"/>
  <c r="AF31" i="1"/>
  <c r="AF28" i="1"/>
  <c r="AF21" i="1"/>
  <c r="AH47" i="1" l="1"/>
  <c r="AA46" i="1" l="1"/>
  <c r="AC45" i="1"/>
  <c r="AB45" i="1"/>
  <c r="AA45" i="1" l="1"/>
  <c r="AB42" i="1"/>
  <c r="AA42" i="1" l="1"/>
  <c r="AQ47" i="1" l="1"/>
  <c r="E47" i="1"/>
  <c r="U21" i="1" l="1"/>
  <c r="U22" i="1"/>
  <c r="U23" i="1"/>
  <c r="U24" i="1"/>
  <c r="U25" i="1"/>
  <c r="U26" i="1"/>
  <c r="U27" i="1"/>
  <c r="U28" i="1"/>
  <c r="U29" i="1"/>
  <c r="U31" i="1"/>
  <c r="U32" i="1"/>
  <c r="U33" i="1"/>
  <c r="U34" i="1"/>
  <c r="U35" i="1"/>
  <c r="U36" i="1"/>
  <c r="U37" i="1"/>
  <c r="U38" i="1"/>
  <c r="U39" i="1"/>
  <c r="U20" i="1"/>
  <c r="AR33" i="1"/>
  <c r="AP33" i="1"/>
  <c r="AK33" i="1"/>
  <c r="AA33" i="1"/>
  <c r="V33" i="1"/>
  <c r="X33" i="1" s="1"/>
  <c r="P33" i="1"/>
  <c r="AQ33" i="1" l="1"/>
  <c r="AK46" i="1"/>
  <c r="AK45" i="1"/>
  <c r="AK42" i="1"/>
  <c r="AK40" i="1"/>
  <c r="AK39" i="1"/>
  <c r="AK38" i="1"/>
  <c r="AK35" i="1"/>
  <c r="AK34" i="1"/>
  <c r="AK32" i="1"/>
  <c r="AK27" i="1"/>
  <c r="AK26" i="1"/>
  <c r="AK25" i="1"/>
  <c r="AK24" i="1"/>
  <c r="AK23" i="1"/>
  <c r="AK20" i="1"/>
  <c r="AA32" i="1"/>
  <c r="AA34" i="1"/>
  <c r="AA35" i="1"/>
  <c r="AA36" i="1"/>
  <c r="AC36" i="1" s="1"/>
  <c r="AA37" i="1"/>
  <c r="AC37" i="1" s="1"/>
  <c r="AA38" i="1"/>
  <c r="AC38" i="1" s="1"/>
  <c r="AA41" i="1"/>
  <c r="V31" i="1"/>
  <c r="V32" i="1"/>
  <c r="V34" i="1"/>
  <c r="X34" i="1" s="1"/>
  <c r="V35" i="1"/>
  <c r="V37" i="1"/>
  <c r="X37" i="1" s="1"/>
  <c r="V38" i="1"/>
  <c r="X38" i="1" s="1"/>
  <c r="X45" i="1"/>
  <c r="AP36" i="1"/>
  <c r="AP37" i="1"/>
  <c r="AP38" i="1"/>
  <c r="AP39" i="1"/>
  <c r="AP40" i="1"/>
  <c r="AP41" i="1"/>
  <c r="AP42" i="1"/>
  <c r="AP43" i="1"/>
  <c r="AP44" i="1"/>
  <c r="AP45" i="1"/>
  <c r="AP46" i="1"/>
  <c r="AP34" i="1"/>
  <c r="AP35" i="1"/>
  <c r="AP32" i="1"/>
  <c r="AP31" i="1"/>
  <c r="AP29" i="1"/>
  <c r="AP28" i="1"/>
  <c r="AP27" i="1"/>
  <c r="AP26" i="1"/>
  <c r="AP25" i="1"/>
  <c r="AP24" i="1"/>
  <c r="AP23" i="1"/>
  <c r="AP22" i="1"/>
  <c r="AP21" i="1"/>
  <c r="AP20" i="1"/>
  <c r="P34" i="1"/>
  <c r="P35" i="1"/>
  <c r="P38" i="1"/>
  <c r="P39" i="1"/>
  <c r="X35" i="1" l="1"/>
  <c r="AQ35" i="1"/>
  <c r="X32" i="1"/>
  <c r="AQ32" i="1"/>
  <c r="X47" i="1"/>
  <c r="AC47" i="1"/>
  <c r="AQ38" i="1"/>
  <c r="AQ34" i="1"/>
  <c r="AQ40" i="1" l="1"/>
  <c r="E40" i="1" l="1"/>
  <c r="E48" i="1" s="1"/>
  <c r="P32" i="1" l="1"/>
</calcChain>
</file>

<file path=xl/sharedStrings.xml><?xml version="1.0" encoding="utf-8"?>
<sst xmlns="http://schemas.openxmlformats.org/spreadsheetml/2006/main" count="779" uniqueCount="361">
  <si>
    <t>ALCALDÍA LOCAL DE SAN CRISTOBAL</t>
  </si>
  <si>
    <t>SECRETARIA DISTRITAL DE GOBIERNO</t>
  </si>
  <si>
    <t>VIGENCIA DE LA PLANEACIÓN 2020</t>
  </si>
  <si>
    <t>CONTROL DE CAMBIOS</t>
  </si>
  <si>
    <t>PROCESOS ASOCIADOS</t>
  </si>
  <si>
    <t>Gestión Pública Territorial Local
Gestión Corporativa Institucional
Servicio de Atención a la Ciudadanía Alcaldías Locales
Inspección Vigilancia y Control</t>
  </si>
  <si>
    <t>VERSIÓN</t>
  </si>
  <si>
    <t>FECHA</t>
  </si>
  <si>
    <t>DESCRIPCIÓN DE LA MODIFICACIÓN</t>
  </si>
  <si>
    <t>31 de enero de 2020</t>
  </si>
  <si>
    <t>Primera versión del plan de gestión de la alcaldía local para la vigencia 2020</t>
  </si>
  <si>
    <t>12 de febrero de 2020</t>
  </si>
  <si>
    <t>Se separan las metas realcionadas con operativos del proceso de IVC y se realizan ajustes de redacción en los indicadores, se actualizan las metas transversales y se complementan las líneas base.</t>
  </si>
  <si>
    <t>23 de abril de 2020</t>
  </si>
  <si>
    <r>
      <t xml:space="preserve">Para el primer trimestre de la vigencia 2020, el plan de gestión de la alcaldía local alcanzó un nivel de desempeño del </t>
    </r>
    <r>
      <rPr>
        <b/>
        <sz val="11"/>
        <color theme="1"/>
        <rFont val="Garamond"/>
        <family val="1"/>
      </rPr>
      <t>71%.</t>
    </r>
    <r>
      <rPr>
        <sz val="11"/>
        <color theme="1"/>
        <rFont val="Garamond"/>
        <family val="1"/>
      </rPr>
      <t xml:space="preserve"> 
Durante el periodo, el plan de gestión tuvo las modificaciones que se detallan a continuación:
i) Teniendo en cuenta la solicitud realizada por la Dirección para la Gestión del Desarrollo Local –DGDL en el marco de las acciones que ha tomado el distrito para atender el aislamiento preventivo por la emergencia causada por el COVID- 19 se eliminó la meta “Adelantar el 100% de los procesos contractuales de malla vial y parques de la vigencia 2020, utilizando los pliegos tipo” programada para la vigencia.
ii) Conforme a la Solicitud de la Dirección para la Gestión Policiva-DGP se reprograma la meta “Impulsar procesalmente (avocar, rechazar, enviar al competente, fallar), el 20% de los expedientes de policía a cargo de las inspecciones de policía, con corte a 31 de diciembre de 2019” para segundo, tercer y cuarto trimestre de la vigencia.
iii) En atención a las solicitudes realizadas por los alcaldes locales y promotores de mejora se reprogramaron las metas a) Ejecutar el 100% del plan de sostenibilidad contable, que se formule para la vigencia en concordancia con las condiciones contables de la alcaldía local y b) Mantener el 100% de la información de las páginas Web actualizada de acuerdo a lo establecido en la ley 1712 de 2014 para segundo, tercer y cuarto trimestre de la vigencia 2020.
</t>
    </r>
  </si>
  <si>
    <t>08 de junio de  2020</t>
  </si>
  <si>
    <t>De conformidad con la solicitud realizada por la Dirección para la Gestión Policiva y la Oficina Asesora  de planeación :
PROCESO  IVC - se modifican magnitudes y programaciones de las metas:
i) Impulsar procesalmente (avocar, rechazar, enviar al competente), el 40% de los expedientes de policía a cargo de las inspecciones de policía, con corte a 31 de diciembre de 2019 
ii) Terminar 190  actuaciones administrativas en primera instancia 
TRANSVERSAL  - Se modifica la programación de la meta: 
i)Realizar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t>
  </si>
  <si>
    <t>25 de junio de 2020</t>
  </si>
  <si>
    <t>En atención a la solicitud remitida por la Subsecretaría de Gestión Local - SGL se modifican las dos metas de participación (Encuentros Ciudadanos y Audiencia Pública de Rendición de Cuentas) incorporadas en el plan de gestión.</t>
  </si>
  <si>
    <t>28 de julio de 2020</t>
  </si>
  <si>
    <t>Para segundo trimestre de la vigencia 2020, el plan de gestión de la alcaldía local alcanzó un nivel de desempeño del 85%.
Ahora bien, de acuerdo con las solicitudes realizadas por el director para la Gestión Policiva y el Subsecretario de Gestión Institucional se realizaron las siguientes modificaciones al plan de gestión:
•	Modificación del avance de la meta “Fallar de fondo el 20 % de los expedientes de policía a cargo de las inspecciones de policía con corte a 31-12-2019" para primer trimestre. (Correo electrónico del 10/07/2020)
•	Adicionar la meta “Diligenciar el 100% del formulario de indicadores sobre transparencia” (Radicado No. 20204000166683)</t>
  </si>
  <si>
    <t>30 de septiembre de 2020</t>
  </si>
  <si>
    <t xml:space="preserve">En atención al desarrollo de las mesas técnicas de revisión de avances y desempeños de metas realizadas entre: alcaldías locales - Subsecretaría de Gestión Local, alcaldías locales – Dirección para la Gestión Policiva y, en el marco de las solicitudes remitidas por la Subsecretaría de Gestión Institucional y el líder del equipo Políticas Públicas y Gestión del Conocimiento se realizan por solicitud y aprobación de los líderes de proceso se modifican las metas:
• Girar mínimo el 50% del presupuesto de inversión directa comprometido en la vigencia 2020.
• Diligenciar el 100% del formulario de indicadores sobre transparencia. Dejando la programación total a cuarto trimestre.
• 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 Dejando la programación total a iv trimestre
</t>
  </si>
  <si>
    <t>23 de octubre de 2020</t>
  </si>
  <si>
    <r>
      <t>Para tercer  trimestre de la vigencia 2020, el plan de gestión de la alcaldía local alcanzó un nivel de desempeño del</t>
    </r>
    <r>
      <rPr>
        <b/>
        <sz val="11"/>
        <color theme="1"/>
        <rFont val="Garamond"/>
        <family val="1"/>
      </rPr>
      <t xml:space="preserve"> 74%</t>
    </r>
  </si>
  <si>
    <t>29 de octubre de 2020</t>
  </si>
  <si>
    <r>
      <t xml:space="preserve">En atención a la solicitud de la Dirección para la Gestión Policiva, se ajusta la meta "Terminar XXX actuaciones administrativas en primera instancia"  lo cual genera una modificación al nivel de avance trimestral el cual quedó en </t>
    </r>
    <r>
      <rPr>
        <b/>
        <sz val="11"/>
        <color theme="1"/>
        <rFont val="Garamond"/>
        <family val="1"/>
      </rPr>
      <t>74%</t>
    </r>
  </si>
  <si>
    <t>28 de enero de 2021</t>
  </si>
  <si>
    <t>Inclusión del reporte Avance de las metas de gestión cuarto trimestre 2020</t>
  </si>
  <si>
    <t>PLAN ESTRATEGICO INSTITUCIONAL</t>
  </si>
  <si>
    <t>PROCESO</t>
  </si>
  <si>
    <t>PROGRAMADO EN LA VIGENCIA</t>
  </si>
  <si>
    <t>INDICADOR</t>
  </si>
  <si>
    <t>REPORTA CB0404</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</si>
  <si>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</si>
  <si>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</si>
  <si>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</si>
  <si>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</si>
  <si>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</si>
  <si>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</si>
  <si>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N° OE</t>
  </si>
  <si>
    <t>OBJETIVO ESTRATÉGICO</t>
  </si>
  <si>
    <t>META PLAN DE GESTION VIGENCIA</t>
  </si>
  <si>
    <t>PONDERACION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</si>
  <si>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</si>
  <si>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</si>
  <si>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</si>
  <si>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</si>
  <si>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</si>
  <si>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</si>
  <si>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</si>
  <si>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</si>
  <si>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</si>
  <si>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</si>
  <si>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</si>
  <si>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</si>
  <si>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</si>
  <si>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</si>
  <si>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</si>
  <si>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PROGRAMADO</t>
  </si>
  <si>
    <t>EJECUTADO</t>
  </si>
  <si>
    <t>RESULTADO DE LA MEDICION</t>
  </si>
  <si>
    <t>ANÁLISIS DE AVANCE</t>
  </si>
  <si>
    <t>MEDIO DE VERIFICACIÓN</t>
  </si>
  <si>
    <t>ANÁLISIS DE RESULTADO</t>
  </si>
  <si>
    <t>Asegurar el acceso de la ciudadanía a la información y oferta institucional</t>
  </si>
  <si>
    <t>Gestión Pública Territorial Local</t>
  </si>
  <si>
    <t>Establecer una (1) línea base de la participación (presencial y virtual) en los encuentros ciudadanos realizados durante el 2020 en la localidad”</t>
  </si>
  <si>
    <t>GESTIÓN</t>
  </si>
  <si>
    <t>Línea base construida</t>
  </si>
  <si>
    <t>Pico de asistencia: Las personas que ingresaron a los Encuentros Ciudadanos a través de Facebook Live o la plataforma establecida según la metodología del Consejo de Planeación Local
Encuentros Ciudadanos presenciales: número de asistentes a los Encuentros Ciudadanos, registrados en las planillas de asistencia</t>
  </si>
  <si>
    <t>N/A</t>
  </si>
  <si>
    <t>SUMA</t>
  </si>
  <si>
    <t>Participantes en encuentros ciudadanos</t>
  </si>
  <si>
    <t>EFICACIA</t>
  </si>
  <si>
    <t>Reportes de participantes</t>
  </si>
  <si>
    <t>Grupo Planeación - Alcaldía Local</t>
  </si>
  <si>
    <t>Consulta en la carpeta de encuentros ciudadanos 2020 o entregables del contrato</t>
  </si>
  <si>
    <t>META NO PROGRAMADA</t>
  </si>
  <si>
    <t xml:space="preserve">Correo soporte </t>
  </si>
  <si>
    <t>Se realizaron 16 transmisiones en vivo ( facebook ) , donde hubo 1.111 personas conectadas,  se alcanzaron 117.885 personas con un total de 11.621 interacciones.</t>
  </si>
  <si>
    <t>Carpeta informe transmisiones en vivo, encuentros ciudadanos.</t>
  </si>
  <si>
    <t>Aunque fue un año atípico por el Covid 19 , se realizaron los encuentros ciudadanos de manera virtual mediante herramientas como facebook, se cumplió con lo programado y lo ejecutado y l convocatoria cumplió con las expectativas generadas.</t>
  </si>
  <si>
    <t>Establecer una (1) línea base de la participación (presencial y virtual) en la rendicion de cuentas realizados durante el 2020 en la localidad</t>
  </si>
  <si>
    <t>Pico de asistencia: Las personas que ingresaron a la rendición de cuentas a través de Facebook Live o la plataforma establecida según la metodología del Consejo de Planeación Local</t>
  </si>
  <si>
    <t>Participantes en audiencia de rendición de cuentas</t>
  </si>
  <si>
    <t>Consulta en la carpeta de rendición de cuentas 2020 o entregables del contrato</t>
  </si>
  <si>
    <t>1. Con la transmisión en vivo de la Audiencia Pública de Rendición de Cuentas que se llevo a cabo el 29 de Mayo de 2020, se impactaron a 8.994 personas,esta cifra sumada a los usuarios que vieron todas las publicaciones relacionadas con la Rendición de Cuentas, da como resultado un total de 35.674 personas alcanzadas. (Ver Informe_RendiciónDeCuentas_RedesSociales.pdf)</t>
  </si>
  <si>
    <t xml:space="preserve">Informe_RendiciónDeCuentas_RedesSociales.pdf
</t>
  </si>
  <si>
    <t>Se cumplió con la meta contemplada a para la rendición de cuentas   convarios eventos  donde se impactaron  a 8994 personas mediante, a su vez se alcanzaron 35.674 personas, donde se aprecia que se aprovechó el uso de las redes sociales para llegar a un número considerable de personas.</t>
  </si>
  <si>
    <t>Integrar las herramientas de planeación, gestión y control, con enfoque de innovación, mejoramiento continuo, responsabilidad social, desarrollo integral del talento humano, articulación sectorial y transparencia.</t>
  </si>
  <si>
    <t>Ejecutar el 100% del plan de acción que se formule para la implementación de los presupuestos participativos.</t>
  </si>
  <si>
    <t>RETADORA (MEJORA)</t>
  </si>
  <si>
    <t xml:space="preserve">Porcentaje de cumplimiento del Plan de Acción para la implementación de los presupuestos participativos </t>
  </si>
  <si>
    <t>(número de actividades ejecutadas del plan de acción durante el periodo / número de acciones programadas)*100%</t>
  </si>
  <si>
    <t>N/D</t>
  </si>
  <si>
    <t>CONSTANTE</t>
  </si>
  <si>
    <t>Actividades ejecutadas</t>
  </si>
  <si>
    <t>Reporte enviado a la Subsecretaria de Gestión Local</t>
  </si>
  <si>
    <t>Actas de assitencia</t>
  </si>
  <si>
    <t>La Alcaldía Local cumplió con el 100% de las actividades de presupuestos participativos:  1.Contratación de la Plataforma de votación para priorización de conceptos de líneas de gasto. 2.  Capacitación y divulgación sobre acceso y reglas de la plataforma, y la utilización del instrumento de votación.</t>
  </si>
  <si>
    <t xml:space="preserve">Reporte Subsecretaria de Gestion Local </t>
  </si>
  <si>
    <t xml:space="preserve">Según el reporte remitido por la Subsecretaría de Gestión Local con número de radicado 2020200028634, la Alcaldía Local Participó en el 100% de las actividades convocadas así:
1.Contratación de la Plataforma de votación para priorización de conceptos de líneas de gasto.
2. Capacitación y divulgación sobre acceso y reglas de la plataforma, y la utilización del instrumento de votación.
3. Consolidación de la votación para la priorización de conceptos de gasto y líneas de inversión (soportes con actas). Primera fase de presupuesto participativo.
4.Inclusión del contenido del Acta de Acuerdo Participativo, en la parte programática del plan de desarrollo local aprobado.
</t>
  </si>
  <si>
    <t>Reporte Subsecretaría de Gestión Local</t>
  </si>
  <si>
    <t>Por primera vez en la localiad se desarrollo el ejercicio de presupuestos participativos cumpliendo las dos etapas definidas en las circulares conjuntas y el documento de lineamientos para la implementacion del proces</t>
  </si>
  <si>
    <t>Acta de acuerdo participativo</t>
  </si>
  <si>
    <t>Durante el año 2020, se cumplió con las metas establecidas en cada uno de los trimestres en el porcentaje del 100 % de los planes de acción para la implementación de los presupuestos participativos.</t>
  </si>
  <si>
    <t>Lograr el 90% de cumplimiento físico acumulado del plan de desarrollo local.</t>
  </si>
  <si>
    <t xml:space="preserve">Porcentaje de cumplimiento físico acumulado del Plan de Desarrollo Local </t>
  </si>
  <si>
    <t>Porcentaje de avance acumulado en el cumplimiento físico del Plan de Desarrollo Local reportado en la MUSI.</t>
  </si>
  <si>
    <t>CRECIENTE</t>
  </si>
  <si>
    <t>Porcentaje</t>
  </si>
  <si>
    <t>Reporte MUSI</t>
  </si>
  <si>
    <t>PREDIS Y MUSI</t>
  </si>
  <si>
    <t>Reporte de avance entregado del plan de desarrollo</t>
  </si>
  <si>
    <t>Informes de avance PDL 2017 - 2020 - Musi</t>
  </si>
  <si>
    <t>Del 90% de llego a un 74,9% de avance de cumplimiento del plan de desarrollo de la alcaldia local</t>
  </si>
  <si>
    <t xml:space="preserve">Gestión Corporativa Institucional </t>
  </si>
  <si>
    <t>Comprometer mínimo el 20% a 30 de junio y el 92% a 31 de diciembre de 2020 del presupuesto de inversión directa disponible a la vigencia para el FDL</t>
  </si>
  <si>
    <t>Porcentaje de compromiso del presupuesto de inversión directa de la vigencia 2020</t>
  </si>
  <si>
    <t>(Valor de RP de inversión directa de la vigencia  / Valor total del presupuesto de inversión directa de la Vigencia)*100</t>
  </si>
  <si>
    <t>A junio 30 /2016 % 18,68 y dic 31 /2016 %91,94</t>
  </si>
  <si>
    <t>compromisos 2020</t>
  </si>
  <si>
    <t>Reporte PREDIS</t>
  </si>
  <si>
    <t>FDL - Alcaldía Local</t>
  </si>
  <si>
    <t>PREDIS</t>
  </si>
  <si>
    <t>La Alcaldía Local comprometió a 30 de junio el 48,52 % del presupuesto de inversión representado en   32,606,017,372.0</t>
  </si>
  <si>
    <t>EJECUCIÓN PRESUPUESTAL A  JUNIO 30 DEL 2020. Aplicativo PREDIS</t>
  </si>
  <si>
    <t>Con corte a 31 de diciembre se tiene un valor ejecutado del 99,34% de compromiso frente al presupuesto disponible a la fecha de corte, lo que representa el 100% de avance de la meta establecida en 92% a 31 de diciembre de 2020 del presupuesto de inversión directa disponible a la vigencia para el FDL</t>
  </si>
  <si>
    <t>INFORME DE EJECUCION DE GASTOS E INVERSIONES DEL FDL SAN CRISTOBAL CORTE 31 DE DICIEMBRE (FUENTE BOGDATA)</t>
  </si>
  <si>
    <t>Se evidencia el cumplimiento de la meta establecida  de acuerdo al valor ejecutado del 99,34% de compromiso frente al presupuesto disponible a la fecha de corte, lo que representa el 100% de avance.</t>
  </si>
  <si>
    <t>Girar mínimo el 50% del presupuesto de inversión directa comprometido en la vigencia 2020</t>
  </si>
  <si>
    <t>Porcentaje de Giros de la Vigencia 2019</t>
  </si>
  <si>
    <t>(Valor de los giros de inversión directa de la vigencia  / Valor total del presupuesto de inversión directa de la vigencia)*100</t>
  </si>
  <si>
    <t>A dic 31 /2016 %29,82</t>
  </si>
  <si>
    <t>giros 2020</t>
  </si>
  <si>
    <t>Con corte a 31 de diciembre se tiene un valor ejecutado del 62,71% de giros del presupueto disponible a la fecha de corte, este avance permite que la meta fijada en un mínimo de 50% este cumplida con un 26% adicional de giros del presupuesto disponible de inversión directa en la vigencia 2020</t>
  </si>
  <si>
    <t>Se puede observar que con corte a 31 de diciembre se tuvo  un valor ejecutado del 62,71% de giros del presupueto disponible a la fecha de corte, este avance permite que la meta fijada en un mínimo de 50% este cumplida con un 26% adicional de giros del presupuesto disponible de inversión directa en la vigencia 2020</t>
  </si>
  <si>
    <t>Girar mínimo el 60% del presupuesto comprometido constituido como obligaciones por pagar de la vigencia 2019 (inversión).</t>
  </si>
  <si>
    <t>Porcentaje de Giros de Obligaciones por Pagar 2019 y anteriores</t>
  </si>
  <si>
    <t>(Valor de los giros de obligaciones por pagar de la vigencia 2019  / Valor total de las obligaciones por pagar de la vigencia 2019)*100</t>
  </si>
  <si>
    <t>giros obligaciones por pagar 2019</t>
  </si>
  <si>
    <t>Se puede observar que 31 de diciembre se tiene un girado del 73,53% del presupuesto comprometido constituido como obligaciones por pagar de la vigencia 2019 (inversión), este avance permite que la meta fijada en un mínimo de 60% , cumpliendo la meta y sobrepasándola en un 23 %</t>
  </si>
  <si>
    <t>Girar mínimo el 70% del presupuesto comprometido constituido como obligaciones por pagar de la vigencia 2018 y anteriores (inversión).</t>
  </si>
  <si>
    <t xml:space="preserve">Porcentaje de Giros de Obligaciones por Pagar </t>
  </si>
  <si>
    <t>(Valor de los giros de obligaciones por pagar de la vigencia 2018 y anteriores  / Valor total de las obligaciones por pagar de la vigencia 2018 y anteriores)*100</t>
  </si>
  <si>
    <t>giros obligaciones por pagar 2018 y  anteriores</t>
  </si>
  <si>
    <t>Con corte a 31 de diciembre se tiene un valor ejecutado del 56,97% de giros del presupuesto comprometido constituido como obligaciones por pagar de la vigencia 2018 y anteriores (inversión)., este avance representa el 81.39% de la meta fijada en un mínimo de 70%.</t>
  </si>
  <si>
    <t>Se puede observar que a  31 de diciembre se tiene un valor ejecutado del 56,97% de giros del presupuesto comprometido constituido como obligaciones por pagar de la vigencia 2018 y anteriores (inversión)., este avance representa el 81.39% .</t>
  </si>
  <si>
    <t>Ejecutar el 100%  de las actividades establecidas para las alcaldías locales, en materia de SIPSE local.</t>
  </si>
  <si>
    <t>Porcentaje de ejecución del SIPSE local</t>
  </si>
  <si>
    <t>Reporte a la Dirección de Gestión para el desarrollo local</t>
  </si>
  <si>
    <t>Profesional 222-24 del área administrativa - Alcaldía Local</t>
  </si>
  <si>
    <t>SIPSE</t>
  </si>
  <si>
    <t>La Alcaldía Local ejecutó el 100% de las actividades establecidas para el trimestre en materia de SIPSE local, entre las cuales se encuentra -Reportar los requerimientos a los enlaces de la DGDL en relación con el mejoramiento de la herramienta tecnología  -Normalización del cargue de información en el Módulo de Contratación y Módulo financiero de SIPSE local para la vigencia 2020- Participar en los entrenamientos de la DGDL sobre las generalidades de SIPSE loca-Participar en los entrenamientos de la DGDL sobre el módulo de proyectos y banco de iniciativas ciudadanas de SIPSE local.</t>
  </si>
  <si>
    <t>Reporte cumplimiento plan de acción SIPSE Local remitido por la Dirección para la Gestión del Desarrollo Local.</t>
  </si>
  <si>
    <r>
      <t xml:space="preserve">Durante el periodo se programaron 8 de las 12 actividades, sin embargo dos de estas actividades no fueron cumplidas al 100% por el FDL.  Según la medición de la DGDL el avance el resultado de la medición para el periodo fue del </t>
    </r>
    <r>
      <rPr>
        <b/>
        <sz val="11"/>
        <color rgb="FF000000"/>
        <rFont val="Garamond"/>
        <family val="1"/>
      </rPr>
      <t>75%</t>
    </r>
    <r>
      <rPr>
        <sz val="11"/>
        <color rgb="FF000000"/>
        <rFont val="Garamond"/>
        <family val="1"/>
      </rPr>
      <t xml:space="preserve">. Sin embargo, es importante mencionar que el plan de acción Sipse Local contempla 12 actividades agrupadas en 3 acciones y con un distinto peso porcentual así: de mejoramiento (24%), de seguimiento (46%) y de entrenamiento (30%). 
Conforme a lo anterior, La acción de mejoramiento se cumplió en un 100% ya que dentro del trimestre se desarrolló la actividad que correspondía al FDL (la acción contempla 3 actividades adicionales, las cuales no fueron programadas por la DGDL), es decir por esta acción se tendría un 24% de avance total. 
Por otra parte, las acciones de seguimiento (46%) se desarrollaron en un 66,7% ya que de las 5 actividades contempladas se desarrollaron 4 (1 aún no es para este trimestre) y las que se ejecutaron presentaron los siguientes resultados: 2 con cumplimiento del 100%, 1 con avance del 79,01% (registro de contratos secop/sipse) y 1 con avance del 0% (normalización infraestructura), en esta última no se pudo tener un avance ya que por cuestiones del sistema la normalización solicitada NO se ha podido realizar ya que los contratos de infraestructura con recursos 2020 corresponden a la vigencia de 2019, los cuales NO fueron cargados oportunamente el año anterior y por permisos del sistema no se ha podido avanzar en su normalización. Lo anterior representa un 30,7% del 46% del valor de estas acciones
Por último, las 3 actividades de la acción de entrenamiento se desarrollaron en un 100%, lo que indica un 30% de avance total. </t>
    </r>
    <r>
      <rPr>
        <b/>
        <sz val="11"/>
        <color rgb="FF000000"/>
        <rFont val="Garamond"/>
        <family val="1"/>
      </rPr>
      <t>De este modo se puede decir que aunque el resultado de la medición de sipse entregado por la DGDL es de 75%, el avance real en Sipse, teniendo en cuenta el plan de acción sipse es de 84,7%</t>
    </r>
  </si>
  <si>
    <t>Reporte Dirección para la Gestión del Desarrollo Local</t>
  </si>
  <si>
    <t>Para la fecha de corte de este reporte (31 de diciembre), del plan de acción SIPSE se programaron  las 10  actividades que se pretenden desarrollar.  Cabe señalar que teniendo como referencia las 10  actividades el cumplimiento de las mismas es de 8,9 por ende el porcentaje de 89%, la actividad que no se cumplió es la de normalización infraestructura 2019 pero el cumplimiento de dicha actividad NO depende en este momento de la ALSC ya que se generó el memorando 20205420015413 conforme a las indicaciones de la DGDL pero la solución depende de ellos y de la DTI. La actividad que se cumplió en un 0,91 es la del registro de contratos sipse/secop, la cual es importante contabilizarla en su % ya que no sumarla daría entender que la actividad no tiene ningún avance y afectaría el porcentaje de cumplimiento real.</t>
  </si>
  <si>
    <t>Plan de acción Sipse, evidencias por actividad y reporte DGDL..</t>
  </si>
  <si>
    <t>Se evidencia que a 31 de diciembre, del plan de acción Sipse se cumpliò al   89%, teniendo en cuenta algunos casos mencionados en los informes de los trimestres anteriores como cuestiones del sistema, normalización infraestuctura entre otros , sin embargo se realizó una excelente labor con dicha herramienta.</t>
  </si>
  <si>
    <t>Ejecutar el 100% del plan de sostenibilidad contable, que se formule para la vigencia en concordancia con las condiciones contables de la alcaldía local.</t>
  </si>
  <si>
    <t>Porcentaje de avance acumulado en el cumplimiento del Plan de Sostenibilidad contable programado</t>
  </si>
  <si>
    <t>Reporte Contador Alcaldía Local</t>
  </si>
  <si>
    <t>Contador- Alcaldía Local</t>
  </si>
  <si>
    <t>Actas de assitencia y seguimiento</t>
  </si>
  <si>
    <t>META REPROGRAMADA</t>
  </si>
  <si>
    <t>Se ejecutó el 100% del plan de sostenibilidad contable, formulado para el primer semestre de la vigencia 2020 para la Alcaldía Local de San Cristobal.</t>
  </si>
  <si>
    <t>Plan de Sostenibilidad Contable Alcaldia Local  San Cristobal</t>
  </si>
  <si>
    <t>Para el tercer trimestre de 2020 se ejecutaron las siguientes actividades: 1. Dando alcance a la solicitud manifestada en el memorando 20205420007163, se revisó junto con la oficina Jurídica la respuesta enviada por esta área junto con los soportes de los meses de enero a junio con los movimientos ocurridos para el saneamiento y cuadre de los saldos de las multas; los cuales a la fecha se encuentran sin diferencias entre las dos áreas.2. Se han recibido los movimientos de julio y agosto los cuales se encuentran conciliados. 3. Para el mes de octubre, se tiene planeado una reunión de sostenibilidad contable con el fin de tratar una diferencia ocurrida por registros de la Oficina Jurídica quienes llevaran los soportes necesarios para validar el ajuste en la oficina de Contabilidad, se Anexa el Cronograma, y las conciliaciones de multas con corte a agosto de 2020. 4. Se lleva control mensual con conciliaciones y demás evidencias de las áreas como son almacén, manejo de anticipos y estados Financieros.</t>
  </si>
  <si>
    <t>Carpeta con evidencias :Conciliaciones,memorandos, cronograma de actividadaes
Reporte Subsecretaría de Gestión Institucional</t>
  </si>
  <si>
    <t>Para el cuarto trimestre de 2020 la oficina Jurídica envía como respuesta a los memorandos remitidos los soportes del mes de Octubre y Noviembre de 2020,  junto con los movimientos ocurridos para el saneamiento y cuadre de los saldos de las multas, los cuales a la fecha se encuentran conciliados entre las dos áreas; el día 7 de Octubre se realiza un Comité de Sostenibilidad Contable en el cual se trata  los temas de una diferencia ocurrida por registros de la Oficina Jurídica  quienes llevaran los soportes necesarios para validar el ajuste en la oficina de Contabilidad y se trata también el tema de Almacén con respecto al convenio 083 de 2013 suscrito con el Hospital San Blas el cual queda registrado en el mes de Noviembre de 2020; el día 17 de diciembre se realiza otro Comité de Sostenibilidad Contable en el cual se aprueba la depuración de dos multas sobre las cuales no se puede adelantar más gestión de cobro de acuerdo a fichas técnicas de depuración remitidas por la Oficina de Gestión de Cobro de la SHD; se presenta el reporte de Deudores Morosos del segundo semestre 2020 con corte noviembre 30 de 2020. Se Anexa: Actas del comité de sostenibilidad contable del 7 de octubre de 2020 y del 17 de diciembre de 2020 así como las conciliaciones de multas con corte a octubre y noviembre de 2020, reporte de deudores Morosos. Las demás actividades del plan de sostenibilidad contable durante la vigencia 2020 se ejecutaron conforme a la planeación del mismo. Anexo seguimiento Plan de Sostenibilidad Contable y evidencias</t>
  </si>
  <si>
    <t>Consolidad Plan Contable</t>
  </si>
  <si>
    <t>Se evidencia el cumplimiento del 100 % de las metas de acuerdo a lo establecido en los trimestres demostrando una eficiente labor en cada una de las actividades que componen el Plan de Sostenibilidad Contable.</t>
  </si>
  <si>
    <t>Diligenciar el 100% del formulario de indicadores sobre transparencia.</t>
  </si>
  <si>
    <t>Porcentaje de cumplimiento bateria de indicadores de transparencia</t>
  </si>
  <si>
    <t>( Cantidad de variables publicadas de la bateria de indicadores de transparencia de la vigencia/ Cantidad total de la batería de indicadores de transparencia en la vigencia) * 100</t>
  </si>
  <si>
    <t>Reporte Instrumento bateria de indicadores</t>
  </si>
  <si>
    <t>Fondo de Desarrollo Local</t>
  </si>
  <si>
    <t>Diligenciamiento del formulario de bateia de indicadores</t>
  </si>
  <si>
    <t>META NO  PROGRAMADA</t>
  </si>
  <si>
    <t>De acuerdo a reporte enviado por Nivel Central la Alcaldía Local dio respuesta a los indicadores y por lo tanto se obtiene un 100%</t>
  </si>
  <si>
    <t>https://gobiernobogota-my.sharepoint.com/:x:/r/personal/aleyda_ayala_gobiernobogota_gov_co/_layouts/15/Doc.aspx?sourcedoc=%7BCC773A69-3D50-45B6-8A13-638801DA92D0%7D&amp;file=Consolidado%20Formulario%20Indicadores%20IV%20Trimestre.xlsx&amp;action=default&amp;mobileredirect=true</t>
  </si>
  <si>
    <t>Servicio de Atención a la Ciudadanía Alcaldías Locales</t>
  </si>
  <si>
    <t>Dar respuesta al 100% de los requerimientos ciudadanos asignados a la alcaldía local con corte a 31 de diciembre de 2019, según la información de seguimiento presentada por el proceso de servicio a la ciudadanía</t>
  </si>
  <si>
    <t>Respuesta a los requerimiento de los ciudadanos</t>
  </si>
  <si>
    <t>(No de respuestas efectuadas / No requerimientos instaurados antes del 31 de diciembre 2019)*100</t>
  </si>
  <si>
    <t>requerimientos ciudadanos 2019 y anteriores</t>
  </si>
  <si>
    <t xml:space="preserve">Reporte Aplicativo CRONOS </t>
  </si>
  <si>
    <t>Todos los grupos de la Alcaldía Local
Reporte: Grupo de SAC</t>
  </si>
  <si>
    <t>CRONOS</t>
  </si>
  <si>
    <t>Durante el primer trimestre de la vigencia 2020, la Alcaldía Local dio respuesta a 234 requerimientos ciudadanos del año 2019, los cuales representan un nivel de avance del 100%</t>
  </si>
  <si>
    <t>Informe SAC</t>
  </si>
  <si>
    <t>La Alcaldía Local de acuerdo con el reporte remitido ha dado respuesta a 632 requerimientos ciudadanos de los 378 programados para el trimestre, lo que representa un nivel de avance del 100% en el trimestre.</t>
  </si>
  <si>
    <t>Reporte SAC</t>
  </si>
  <si>
    <t xml:space="preserve">La Alcaldia Local de San Cristobal, dando continuidad al proceso de depuración de las peticiones de la vigencia 2019 pendientes de tramite o cierre,ha venido realizando un seguimiento a la gestión de los radicados que le permita garantizar la respuesta con calidad y oportunidad. Asi mismo se ha contado con el acompañamiento de la Subsecretaria de Gestión Institucional a fin de cumplir con los objetivos y metas institucionales.Para este tercer trimestre se reporta un avance del 100% de gestión, el insumo base para determinar la cantidad de respuestas efectuadas es tomando como referencia los items de Estado ORFEO  y Estado de Gestión que registra el informe de promotor público y el seguimiento que se  realiza a cada uno de los radicados en el AGD-ORFEO para validar la  fecha de cierre  del trámite.
La Alcaldía Local de acuerdo con el reporte remitido dio  respuesta a  1388 requerimientos ciudadanos de los 567  programados para el trimestre, lo que representa un nivel de avance del 100% en el trimestre.
</t>
  </si>
  <si>
    <t xml:space="preserve"> Informe de Seguimiento Derechos de Petición y otros requerimientos San Cristobal vigencia 2019- Insumo base para su elaboración Reporte aplicativo CRONOS -Informe Promotor Público - SAN CRISTOBAL  Desde Diciembre 01 de 2016 Hasta Octubre 05 de 2020 
Reporte SAC
</t>
  </si>
  <si>
    <t>De acuerdo al informe SAC reportado por Nivel Central se reporta 97% de cumplimiento de la meta propuesta</t>
  </si>
  <si>
    <t>Informe SAC emitido por Nivel Central</t>
  </si>
  <si>
    <t xml:space="preserve">La Alcaldía Local de San Cristóbal registraba en el informe de promotor publico San Cristóbal (aplicativo Cronos), 1.195 radicados con No de SDQS de la vigencia 2018 y 2019 pendientes de tramite o cierre, para los cuales durante la vigencia 2020 se ha venido realizando un seguimiento a la gestión de estos radicados con el propósito de cumplir con los objetivos y metas institucionales y garantizar que las respuestas a las peticiones cumplan con los criterios de calidad y oportunidad. </t>
  </si>
  <si>
    <t>Fortalecer la capacidad institucional y para el ejercicio de la función policiva por parte de las autoridades locales a cargo de la Secretaría Distrital de Gobierno</t>
  </si>
  <si>
    <t>Inspección Vigilancia y Control</t>
  </si>
  <si>
    <r>
      <t xml:space="preserve">Realizar </t>
    </r>
    <r>
      <rPr>
        <b/>
        <sz val="12"/>
        <rFont val="Garamond"/>
        <family val="1"/>
      </rPr>
      <t xml:space="preserve">44 </t>
    </r>
    <r>
      <rPr>
        <sz val="12"/>
        <rFont val="Garamond"/>
        <family val="1"/>
      </rPr>
      <t xml:space="preserve">acciones de control u operativos en materia de  actividad económica (en el mes de diciembre se deben realizar los operativos pólvora y artículos pirotécnicos)
</t>
    </r>
  </si>
  <si>
    <t>Acciones de control a las actuaciones de IVC control en materia actividad económica</t>
  </si>
  <si>
    <t>No Acciones de control a las actuaciones de IVC control en materia actividad económica (en el mes de diciembre se deben realizar los operativos pólvora y artículos pirotécnicos)</t>
  </si>
  <si>
    <t xml:space="preserve">acciones de control u operativos </t>
  </si>
  <si>
    <t>Reporte a la Dirección de Gestión Policiva</t>
  </si>
  <si>
    <t>Grupo de Gestión Policivo - Alcaldía local</t>
  </si>
  <si>
    <t>SIACTUA</t>
  </si>
  <si>
    <t xml:space="preserve">Se realizan operativos de actividad economica en las zonas de  la localidad donde mas se afecta , dando alcalce y cumplimiento a la ley , según los instructivos para este tema , se realizaron 7 operativos según los solicitado afectando al final del mes los operativos restantes por tema de cuidado a personal por cuarentena pandemia </t>
  </si>
  <si>
    <t>Actas de Operativos</t>
  </si>
  <si>
    <t xml:space="preserve">Se realizaron operativos de control en la localidad  en busca de cumplimiento de las normas legales y para dar mayor orden a la localidad , visitando la mayoria del territorio y la zonas de mayor comercio  de nuestra localidad  </t>
  </si>
  <si>
    <t xml:space="preserve">Actas de operativos </t>
  </si>
  <si>
    <t>Se realizaron 10 operativos de actividad economica:Control consumo de licores  y reactivación economica en los barrios La Victoria y 20 de Julio</t>
  </si>
  <si>
    <t>Actas de operatvos</t>
  </si>
  <si>
    <t>De acuerdo al reporte emitido por la Dirección de Gestión Policiva, no se reportó avance en el IV trimestre de 2020 en materia de materia económica</t>
  </si>
  <si>
    <t>Informe Dirección de Gestión Policiva</t>
  </si>
  <si>
    <t>De acuerdo al reporte emitido por la Dirección de Gestión Policiva, la Alcaldía Local alcanzo el 84% de cumplimiento en materia de materia económica</t>
  </si>
  <si>
    <r>
      <t xml:space="preserve">Realizar </t>
    </r>
    <r>
      <rPr>
        <b/>
        <sz val="12"/>
        <rFont val="Garamond"/>
        <family val="1"/>
      </rPr>
      <t>24</t>
    </r>
    <r>
      <rPr>
        <sz val="12"/>
        <rFont val="Garamond"/>
        <family val="1"/>
      </rPr>
      <t xml:space="preserve">  acciones de control u operativos en materia de  integridad del espacio publico.</t>
    </r>
  </si>
  <si>
    <t>Acciones de control a las actuaciones de IVC control en materia de  integridad del espacio publico.</t>
  </si>
  <si>
    <t>No acciones realizadas de control en materia de  integridad del espacio publico.</t>
  </si>
  <si>
    <t xml:space="preserve">Se realizan operativos de integridad del espacio publico en las zonas de  la localidad donde mas se afecta  20 de julio la victoria donde mas llegaron qiuejas de los mismos ciudadanos , dando alcalce y cumplimiento a la ley , según los instructivos para este tema , se realizaron 6 operativos según los solicitado , se afectando al final del mes los operativos por tema de cuidado a personal por cuarentena pandemia </t>
  </si>
  <si>
    <t>Se realizaron 13 operativos en materia de integridad del  espacio público en los barrios la Victoria y 20 de Julio</t>
  </si>
  <si>
    <t>De acuerdo al reporte emitido por la Dirección de Gestión Policiva, no se reportó avance en el IV trimestre de 2020 en materia de integridad del espacio público</t>
  </si>
  <si>
    <t>De acuerdo al reporte emitido por la Dirección de Gestión Policiva, la Alcaldía Local alcanzo el 100% de cumplimiento en materia de integridad del espacio público</t>
  </si>
  <si>
    <r>
      <t xml:space="preserve">Realizar </t>
    </r>
    <r>
      <rPr>
        <b/>
        <sz val="12"/>
        <rFont val="Garamond"/>
        <family val="1"/>
      </rPr>
      <t>24</t>
    </r>
    <r>
      <rPr>
        <sz val="12"/>
        <rFont val="Garamond"/>
        <family val="1"/>
      </rPr>
      <t xml:space="preserve"> acciones de control u operativos en materia de obras y urbanismo</t>
    </r>
  </si>
  <si>
    <t>Acciones de control  en materia de obras y urbanismo</t>
  </si>
  <si>
    <t>No acciones realizadas de control  en materia de obras y urbanismo</t>
  </si>
  <si>
    <t xml:space="preserve">Se realizaron 6 visitas o acciones  a obras y urbanismos de la localidad revisando temas tecnicos de las construciones o obras de la localidad </t>
  </si>
  <si>
    <t>Actas de visitas tecnicas  a obras para control</t>
  </si>
  <si>
    <t xml:space="preserve">Se realización 4 acciones de control en materia de obras y urbanismo.,  se roslita  cambiar fechas de actividades realizadas Kairo, y Kairo 2 Sociego                                                                                                                                                                                                                                                                      </t>
  </si>
  <si>
    <t>Informes técnicos</t>
  </si>
  <si>
    <t>De acuerdo al reporte emitido por la Dirección de Gestión Policiva, no se reportó avance en el IV trimestre de 2020 en materia de obras y urbanismo</t>
  </si>
  <si>
    <t>De acuerdo al reporte emitido por la Dirección de Gestión Policiva, la Alcaldía Local alcanzo el 71% de cumplimiento en materia de obras y urbanismo</t>
  </si>
  <si>
    <r>
      <t xml:space="preserve">Realizar </t>
    </r>
    <r>
      <rPr>
        <b/>
        <sz val="12"/>
        <rFont val="Garamond"/>
        <family val="1"/>
      </rPr>
      <t>15</t>
    </r>
    <r>
      <rPr>
        <sz val="12"/>
        <rFont val="Garamond"/>
        <family val="1"/>
      </rPr>
      <t xml:space="preserve"> acciones de control u operativos para dar cumplimiento a los fallos de cerros orientales -</t>
    </r>
  </si>
  <si>
    <t>Acciones de control para el cumplimiento de fallos judiciales - cerros de oriente</t>
  </si>
  <si>
    <t>No acciones de control para dar cumplimiento de fallos judiciales - cerros de oriente - rio Bogotá</t>
  </si>
  <si>
    <t xml:space="preserve">No se realizaron estos operativos ya que por cambio de jefaturas en las alcaldias las contrataciones de algunas areas se realizaron a finales del mes de febrero y marzo  esto afecto puntualmente estos operativos , y al finales del mes de marzo se dio la pandemia afecto el final de mes , estos operativos se reprograman para los siguientes meses en la medida de las posibilidades </t>
  </si>
  <si>
    <t>NA</t>
  </si>
  <si>
    <t>Se realizaron 10 operativos relacionados en cuadro de evidencias control , donde se realizo cumplimiento de fallo judicial referente a cerros orientales ,visitando varios ubicaciones o poligonos</t>
  </si>
  <si>
    <t>Se realizaron 25 operativos, los operativos realizados en cumplimiento a la orden judicial, mediante Sentencia del 5 de noviembre de 2013, por el Tribunal Administrativo de Cundinamarca, Sección Segunda, Subsección “B”, modificada por la de Estado, Sala Plena de lo Contencioso Administrativo, Consejera Ponente, Doctora María Claudia  Rojas Lasso, que amparan los derechos colectivos al goce de un Ambiente Sano, Equilibrio ecológico, conservación de especies animales y vegetales, preservación y restauración del medio Ambiente, se procede a iniciar operativo de recuperación, de la Zona de Reserva y Franja de Adecuación:1.  Durante el mes de julio de 2020, en los polígonos de monitoreo 51, 59, 113, 142, 180 y 249. 2.En el mes de agosto se realizaron operativos en los polígonos de monitoreo 46, 48, 53, 73 y 75. 3. En el mes de septiembre se realizaron operativos de IVC en los polígonos de monitoreo 46, 48, 78, 180 y 249. 4. Operativos en el parque Distrital de Montaña Entrenubes</t>
  </si>
  <si>
    <t>De acuerdo al reporte emitido por la Dirección de Gestión Policiva, no se reportó avance en el IV trimestre de 2020 en materia de cerros orientales</t>
  </si>
  <si>
    <t>De acuerdo al reporte emitido por la Dirección de Gestión Policiva, la Alcaldía Local alcanzo el 67% de cumplimiento en materia de fallos de cerros orientales</t>
  </si>
  <si>
    <t>Impulsar procesalmente (avocar, rechazar, enviar al competente), el 40% de los expedientes de policía a cargo de las inspecciones de policía, con corte a 31 de diciembre de 2019".</t>
  </si>
  <si>
    <t xml:space="preserve">Porcentaje de expedientes de policía con impulso procesal </t>
  </si>
  <si>
    <t>(No de expedientes con impulso procesal durante el trimestre  / expedientes procesales allegados a 31 de diciembre de 2019)x 100</t>
  </si>
  <si>
    <t>impulsos procesales</t>
  </si>
  <si>
    <t>Aplicativo Relacionado</t>
  </si>
  <si>
    <t>La Alcaldía Local impulso procesalmente a 3,354 expedientes allegados a 31 de diciembre de 2019.</t>
  </si>
  <si>
    <t>Reporte Dirección para la Gestión Policiva</t>
  </si>
  <si>
    <t>La Alcaldía Local impulso procesalmente a 3929 expedientes allegados a 31 de diciembre de 2019 de los 7,423 programados en el trimestre.</t>
  </si>
  <si>
    <t>De acuerdo con el reporte emitido por la Dirección para la Gestión Policiva, la Alcaldía Local alcanzó un 100% de cumplimiento de la meta en el trimestre</t>
  </si>
  <si>
    <t>Reporte Dirección para la Gestión policiva</t>
  </si>
  <si>
    <t>De acuerdo con el reporte emitido por la Dirección para la Gestión Policiva, la Alcaldía Local alcanzó un 100% de cumplimiento de la meta</t>
  </si>
  <si>
    <t>Fallar de fondo el 20%  de los expedientes de policía a cargo de las inspecciones de policía con corte a 31-12-2019</t>
  </si>
  <si>
    <t>Porcentaje de expedientes de policía con fallo de fondo</t>
  </si>
  <si>
    <t>(No de fallos realizados  durante el trimestre/ expedientes procesales allegados a 31 de diciembre de 2019)*100</t>
  </si>
  <si>
    <t xml:space="preserve">Fallos de fondo </t>
  </si>
  <si>
    <t>La Alcaldía Local falló de fondo el  0,29% de los expedientes de policía a cargo de las inspecciones de policía con corte a 31-12-2019 programados para el trimestre.</t>
  </si>
  <si>
    <t>Reporte DGP</t>
  </si>
  <si>
    <t>La Alcaldía Local falló de fondo en el trimestre 66 expedientes  de los 1,326 programados.</t>
  </si>
  <si>
    <t>La Alcaldía Local  falló de fondo en el trimestre 809 expediente  de los 1326 programados.</t>
  </si>
  <si>
    <t>De acuerdo con el reporte emitido por la Dirección para la Gestión Policiva, la Alcaldía Local alcanzó un 2% de cumplimiento de la meta en el trimestre</t>
  </si>
  <si>
    <t>Se evidencia un cumplimiento del 7% en la meta de expedientes de policia con fallo de fondo durante, se debe taner presente que fue un año atípico con cambio de administración</t>
  </si>
  <si>
    <t>Terminar (archivar), 31 actuaciones administrativas activas</t>
  </si>
  <si>
    <t>Actuaciones administrativas terminadas (archivadas)</t>
  </si>
  <si>
    <t>No actuaciones administrativas terminadas (archivadas) durante el trimestre</t>
  </si>
  <si>
    <t xml:space="preserve">La Alcaldía Local  terminó en el trimestre 6 actuaciones administrativas activas. </t>
  </si>
  <si>
    <t>La Alcaldía Local no terminó ninguna actuación administrativa durante el trimestre</t>
  </si>
  <si>
    <t xml:space="preserve">
La Alcaldía Local terminó en el trimestre 3 actuaciones administrativas activas.
</t>
  </si>
  <si>
    <t>Se realizo constancia ejecutoria y archivo definitivo a los expedientes 067/2015-308/2015-230/2018-119/2014-081/2015-103/2013-123/2007-156/2016-005/2017-134/2007-006/2016-164/2016-078/2014002/2013-031/2017-369/2015.</t>
  </si>
  <si>
    <t>Se evidencia que la meta de actuaciones administrativas terminadas ( archivadas ) se cumplió en un 52% durante el año 2020</t>
  </si>
  <si>
    <t>Terminar 190  actuaciones administrativas hasta la primera instancia</t>
  </si>
  <si>
    <t>Actuaciones administrativas terminadas  hasta la primera instancia</t>
  </si>
  <si>
    <t>No de actuaciones administrativas terminadas   hasta la primera instancia</t>
  </si>
  <si>
    <t xml:space="preserve">Según el reporte remitido por la Dirección para la Gestión Policiva,  a Alcaldía Local no terminó en el trimestre ninguna de las actuaciones administrativas en primera instancia.
</t>
  </si>
  <si>
    <t>De acuerdo con el reporte emitido por la Dirección para la Gestión Policiva, la Alcaldía Local tuvo un 0% de avance en el IV trimestre con relación a las actuaciones administrativas terminadas hasta primera instancia</t>
  </si>
  <si>
    <t>De acuerdo con el reporte emitido por la Dirección para la Gestión Policiva, la Alcaldía Local tuvo un 0% de avance en el año 2020 con relación a las actuaciones administrativas terminadas hasta primera instancia</t>
  </si>
  <si>
    <t>Subtotal metas alcaldías locales</t>
  </si>
  <si>
    <t>Integrar las herramientas de planeación, gestión y control, con enfoque de innovación, mejoramiento continuo, responsabilidad social, desarrollo integral del talento humano y transparencia</t>
  </si>
  <si>
    <t>Implementación del Modelo Integrado de Planeación y Gestión</t>
  </si>
  <si>
    <t>Obtener una calificación semestral  igual o superior al 70 % en la medición desempeño ambiental de la dependencia, empleando como mecanismo de medición la herramienta establecida por la Oficina Asesora de Planeación.</t>
  </si>
  <si>
    <t>SOTENIBILIDAD DEL SISTEMA DE GESTIÓN</t>
  </si>
  <si>
    <t>Cumplimiento de criterios ambientales</t>
  </si>
  <si>
    <t xml:space="preserve">Porcentaje de cumplimiento de criterios ambientales </t>
  </si>
  <si>
    <t>Porcentaje de buenas prácticas ambientales implementadas</t>
  </si>
  <si>
    <t>Herramienta Oficina Asesora de Planeación</t>
  </si>
  <si>
    <t>Planeación Institucional</t>
  </si>
  <si>
    <t>Listas de chequeo al cumplimiento de criterios ambientales remitidos por la OAP</t>
  </si>
  <si>
    <t>SI</t>
  </si>
  <si>
    <t>La Alcaldía Local cumplió con el 100% de los criterios ambientales evaluados durante el trimestre: Rally Digital, Reporte consumo de papel, Participación eventos ambientales y huella ecológica de conformidad con el reporte remitido por la Oficina Asesora de Planeación.</t>
  </si>
  <si>
    <t>Reporte criterios ambientales</t>
  </si>
  <si>
    <t>Total personas 333, 25 funcionarios, 308contratistas
Reporte consumo de papel hasta noviembre
Política ambiental -Se adjunta registro de capacitación de 18 personas. 
Actividades ambientales: 116 personas- porcentaje de participación: 35%
1. Capacitación PIGA  del 11-12-2020, participación, 116  personas.
2. No adjunta más registros de jornadas
Actividades de movilidad sostenible: se dajunta registro de participación de 6 personas de la alcaldía en 3 jornadas de marcación de bicis.</t>
  </si>
  <si>
    <t>Reporte criterios ambientales generado por la Oficina Asesora de Planeación</t>
  </si>
  <si>
    <t>La Alcaldía cumple con la meta anual programada</t>
  </si>
  <si>
    <t xml:space="preserve">Participar en el 100% de las actividades que sean convocadas por la Dirección Administrativa - Grupo gestión documental con el fin de que se apliquen correctamente los lineamiento de gestión documental en el proceso  o alcaldía local </t>
  </si>
  <si>
    <t>Nivel de participación en actividades de gestión documental</t>
  </si>
  <si>
    <t>(# participaciones en actividades de gestión documental/ # de actividades de gestión documental programadas)*100</t>
  </si>
  <si>
    <t>Participación en actividades</t>
  </si>
  <si>
    <t>Archivo de gestión Dirección administrativa- Grupo gestión documental</t>
  </si>
  <si>
    <t>Dirección administrativa- Grupo gestión documental</t>
  </si>
  <si>
    <t>Evidencias de reunión por proceso o localidad</t>
  </si>
  <si>
    <t>La Alcaldía Local no fue convocada  por la Direccion Administrativa,</t>
  </si>
  <si>
    <t>Reporte Dirección Administrativa</t>
  </si>
  <si>
    <t xml:space="preserve">La Alcaldía Local participó en 1 de las 4 actividades convocadas por la Dirección Administrativa así:
-Asistencias Técnicas para la implementación y ajustes de las TRD
</t>
  </si>
  <si>
    <t>De las 3 actividades convocadas por la Dirección Administrativa, la Alcaldía Local asistió a las 3.</t>
  </si>
  <si>
    <t>La Alcaldía no cumplió con la meta anual programada</t>
  </si>
  <si>
    <t>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t>
  </si>
  <si>
    <t>Caracterización de levantada</t>
  </si>
  <si>
    <t>#de caracterizaciones levantada</t>
  </si>
  <si>
    <t>Caracterizaciones</t>
  </si>
  <si>
    <t>Publicación intranet institucional</t>
  </si>
  <si>
    <t>Revisión publicación intranet</t>
  </si>
  <si>
    <t>Se elaboró un documento de caracterización a partir de la construcción del ejercicio desarrollado por la Oficina de Atención a la Ciudadanía y en el marco de la metodología establecido por la Departamento Administrativo de la Función Pública, este se constituye como punto de partida para la identificación de grupos de valor particular para cada uno de los procesos que lleva a cabo la entidad</t>
  </si>
  <si>
    <t xml:space="preserve">Archivo de gestión de la oficina asesora de planeación </t>
  </si>
  <si>
    <t>Un documento de caracterización de grupos de valor elaborado</t>
  </si>
  <si>
    <t>Registrar una (1) buena práctica/idea innovadora de acuerdo con la metodología dada por la OAP con  fin de validar su potencialidad de implementación en los demás procesos de la entidad</t>
  </si>
  <si>
    <t>Registro de buena práctica/idea innovadora</t>
  </si>
  <si>
    <t>buenas prácticas registradas</t>
  </si>
  <si>
    <t>Practicas registradas</t>
  </si>
  <si>
    <t>Base de datos Ágora</t>
  </si>
  <si>
    <t>Reportes ÁGORA</t>
  </si>
  <si>
    <t>Se cargaron al aplicativo AGORA, dos buenas prácticas/ideas innovadoras llamadas "Escuela Local de Riesgos de San Cristobal", en donde se realizan sesiones con los integrantes del consejo de riesgos todos los sábados en horas de la mañana para la socialización de diferentes temas acerca de los procesos estratégicos de gestión de riesgos y sobre cambio climático. Interés en la conformación de brigadas y en procesos de preparación para la respuesta, identificación y alertas tempranas; y, "En San Cristobal nos cuidamos para cuidarte", en donde se diseñó e implementó el manual de prevención y manejo COVID-19 el cual describe el paso a paso para atención a la ciudadanía, notificadores, audiencias de inspectores de policía, recomendaciones de trabajo en casa, trabajo en terreno, desplazamiento desde y hacia el lugar de vivienda, uso y desinfección de Elementos de Protección Personal, distanciamiento, uso de vehículos , manejo de desechos y acciones desde servicios generales entre otras.</t>
  </si>
  <si>
    <t>Reporte equipo Análisis y Políticas OAP</t>
  </si>
  <si>
    <t>Mantener el 100% de las acciones de mejora asignadas al proceso/Alcaldía con relación a planes de mejoramiento interno documentadas y vigentes</t>
  </si>
  <si>
    <t>Acciones correctivas documentadas y vigentes</t>
  </si>
  <si>
    <r>
      <t xml:space="preserve">1- (No. De acciones vencidas del plan de mejoramiento responsabilidad del proceso  </t>
    </r>
    <r>
      <rPr>
        <b/>
        <sz val="12"/>
        <color indexed="30"/>
        <rFont val="Garamond"/>
        <family val="1"/>
      </rPr>
      <t>/</t>
    </r>
    <r>
      <rPr>
        <sz val="12"/>
        <color indexed="30"/>
        <rFont val="Garamond"/>
        <family val="1"/>
      </rPr>
      <t xml:space="preserve"> N°  de acciones a gestionar bajo responsabilidad del proceso)*100</t>
    </r>
  </si>
  <si>
    <t>Planes de mejora</t>
  </si>
  <si>
    <t>MIMEC - SIG</t>
  </si>
  <si>
    <t>Reportes MIMEC - SIG remitidos por la OAP</t>
  </si>
  <si>
    <t xml:space="preserve">La Alcaldía Local  mantuvo al 100% las acciones correctivas, documentadas y vigentes en el trimestre.
</t>
  </si>
  <si>
    <t>Reporte MIMEC</t>
  </si>
  <si>
    <t>La Alcaldía Local de los dos (2) planes abiertos tiene la totalidad de acciones dos (2) abiertas sin vencer al 30 de junio de 2020.</t>
  </si>
  <si>
    <t>Reporte MIMEC y SIG Oficina Asesora de Planeación</t>
  </si>
  <si>
    <t>La Alcaldía Local de las 8 acciones abiertas tiene 5 acciones vencidas en el trimestre.</t>
  </si>
  <si>
    <t>Reporte Oficina Asesora de Planeación</t>
  </si>
  <si>
    <t>La Alcaldía Local actualmente tiene cuatro (4) planes abiertos, con trece (13) acciones abiertas, de las cuales  siete (7) están vencidas  y seis (6) se encuentran sin vencer a corte IV trimestre 2020</t>
  </si>
  <si>
    <t>Reporte Oficina Asesora de Planeación basado en información de aplicativo MIMEC</t>
  </si>
  <si>
    <t>Mantener el 100% de la información de las páginas Web actualizada de acuerdo a lo establecido en la ley 1712 de 2014</t>
  </si>
  <si>
    <t>Porcentaje de cumplimiento publicación de información</t>
  </si>
  <si>
    <t>(# de requisitos de la ley 1712 de 2014 de publicación de la información cumplidos en la página web/# total de requisitos de la ley 1712 de 2014 de publicación de la información)*100</t>
  </si>
  <si>
    <t>Requisitos cumplidos</t>
  </si>
  <si>
    <t>Página Web Localidad</t>
  </si>
  <si>
    <t>Oficina comunicaciones</t>
  </si>
  <si>
    <t>Revisión página Web de la alcaldía</t>
  </si>
  <si>
    <r>
      <t>De los 115 criterios evaluados en la actualización de la página web de conformidad con lo definido en la Ley 1712 de 2014 "Por medio de la cual se crea la Ley de Transparencia y del Derecho de Acceso a la Información Pública Nacional y se dictan otras disposiciones" cumple con 112 lo que representa un nivel de cumplimiento trimestral del 97</t>
    </r>
    <r>
      <rPr>
        <strike/>
        <sz val="11"/>
        <color rgb="FF0070C0"/>
        <rFont val="Garamond"/>
        <family val="1"/>
      </rPr>
      <t>%</t>
    </r>
  </si>
  <si>
    <t>Reporte Oficina Asesora de Comunicaciones Ley 1712 de 2014.</t>
  </si>
  <si>
    <t>De los 115 criterios evaluados en la actualización de la página web de conformidad con lo definido en la Ley 1712 de 2014 "Por medio de la cual se crea la Ley de Transparencia y del Derecho de Acceso a la Información Pública Nacional y se dictan otras disposiciones" cumple con 108 lo que representa un nivel de cumplimiento trimestral del 94%</t>
  </si>
  <si>
    <t>Reporte Oficina Asesora de Comunicaciones</t>
  </si>
  <si>
    <t>De los 115 criterios evaluados en la actualización de la página web de conformidad con lo definido en la Ley 1712 de 2014 "Por medio de la cual se crea la Ley de Transparencia y del Derecho de Acceso a la Información Pública Nacional y se dictan otras disposiciones" y de acuerdo al memorando con radicado No. 20211400005233, la alcaldía cumple con 110 lo que representa un nivel de  cumplimiento trimestral del 94%.</t>
  </si>
  <si>
    <t>Reporte nivel central Memorando con radicado No. 20211400005233</t>
  </si>
  <si>
    <t>Subtotal metas transversales</t>
  </si>
  <si>
    <t>CUMPLIMIENTO I TRIMESTRE</t>
  </si>
  <si>
    <t>CUMPLIMIENTO TRIMESTRE II</t>
  </si>
  <si>
    <t>CUMPLIMIENTO III TRIMESTRE</t>
  </si>
  <si>
    <t>IV TRIMESTRE</t>
  </si>
  <si>
    <t>TOTAL PLAN DE GESTIÓN</t>
  </si>
  <si>
    <t xml:space="preserve">Método de elaboración </t>
  </si>
  <si>
    <t>Aprobó</t>
  </si>
  <si>
    <t xml:space="preserve">Se elaboró mediante  mesas de trabajo realizadas para la construcción de los planes de gestión de la alcaldía local, entre profesionales todas las alcaldías locales, la subsecretaría de gestión institucional, subsecretaría de gestión local, las direcciones para la gestión policiva y de gestión para el desarrollo local, y de la oficina asesora de planeación, </t>
  </si>
  <si>
    <t>JUAN CARLOS SOSA RODRIGUEZ
Alcalde Local de San Cristobal
Aprobado mediante caso HOLA N° 90968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</si>
</sst>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 #,##0.00&quot;    &quot;;\-* #,##0.00&quot;    &quot;;* \-#&quot;    &quot;;@\ "/>
  </numFmts>
  <fonts count="31" x14ac:knownFonts="1">
    <font>
      <sz val="11"/>
      <color theme="1"/>
      <name val="Calibri"/>
      <family val="2"/>
      <scheme val="minor"/>
    </font>
    <font>
      <sz val="11"/>
      <color theme="1"/>
      <name val="Calibri"/>
      <family val="2"/>
      <scheme val="minor"/>
    </font>
    <font>
      <sz val="10"/>
      <name val="Arial"/>
      <family val="2"/>
    </font>
    <font>
      <sz val="12"/>
      <color theme="1"/>
      <name val="Garamond"/>
      <family val="1"/>
    </font>
    <font>
      <sz val="12"/>
      <color rgb="FF000000"/>
      <name val="Garamond"/>
      <family val="1"/>
    </font>
    <font>
      <sz val="12"/>
      <color rgb="FF0070C0"/>
      <name val="Garamond"/>
      <family val="1"/>
    </font>
    <font>
      <sz val="11"/>
      <color theme="1"/>
      <name val="Garamond"/>
      <family val="1"/>
    </font>
    <font>
      <b/>
      <sz val="12"/>
      <color indexed="30"/>
      <name val="Garamond"/>
      <family val="1"/>
    </font>
    <font>
      <sz val="12"/>
      <color indexed="30"/>
      <name val="Garamond"/>
      <family val="1"/>
    </font>
    <font>
      <sz val="12"/>
      <name val="Garamond"/>
      <family val="1"/>
    </font>
    <font>
      <b/>
      <sz val="10"/>
      <color theme="1"/>
      <name val="Garamond"/>
      <family val="1"/>
    </font>
    <font>
      <b/>
      <sz val="12"/>
      <color rgb="FF0070C0"/>
      <name val="Garamond"/>
      <family val="1"/>
    </font>
    <font>
      <b/>
      <sz val="11"/>
      <color theme="1"/>
      <name val="Garamond"/>
      <family val="1"/>
    </font>
    <font>
      <b/>
      <sz val="12"/>
      <color theme="1"/>
      <name val="Garamond"/>
      <family val="1"/>
    </font>
    <font>
      <b/>
      <sz val="10"/>
      <name val="Garamond"/>
      <family val="1"/>
    </font>
    <font>
      <sz val="11"/>
      <name val="Garamond"/>
      <family val="1"/>
    </font>
    <font>
      <b/>
      <sz val="20"/>
      <color theme="1"/>
      <name val="Garamond"/>
      <family val="1"/>
    </font>
    <font>
      <sz val="16"/>
      <color theme="1"/>
      <name val="Garamond"/>
      <family val="1"/>
    </font>
    <font>
      <sz val="16"/>
      <name val="Garamond"/>
      <family val="1"/>
    </font>
    <font>
      <sz val="11"/>
      <color rgb="FF000000"/>
      <name val="Garamond"/>
      <family val="1"/>
    </font>
    <font>
      <sz val="11"/>
      <color rgb="FF0070C0"/>
      <name val="Garamond"/>
      <family val="1"/>
    </font>
    <font>
      <b/>
      <sz val="11"/>
      <color rgb="FF0070C0"/>
      <name val="Garamond"/>
      <family val="1"/>
    </font>
    <font>
      <b/>
      <sz val="16"/>
      <color theme="1"/>
      <name val="Garamond"/>
      <family val="1"/>
    </font>
    <font>
      <sz val="12"/>
      <color rgb="FF00B0F0"/>
      <name val="Garamond"/>
      <family val="1"/>
    </font>
    <font>
      <sz val="11"/>
      <color rgb="FF00B0F0"/>
      <name val="Garamond"/>
      <family val="1"/>
    </font>
    <font>
      <sz val="10"/>
      <color rgb="FF00B0F0"/>
      <name val="Garamond"/>
      <family val="1"/>
    </font>
    <font>
      <strike/>
      <sz val="11"/>
      <color rgb="FF0070C0"/>
      <name val="Garamond"/>
      <family val="1"/>
    </font>
    <font>
      <b/>
      <sz val="9"/>
      <color rgb="FF000000"/>
      <name val="Garamond"/>
      <family val="1"/>
    </font>
    <font>
      <b/>
      <sz val="11"/>
      <color rgb="FF000000"/>
      <name val="Garamond"/>
      <family val="1"/>
    </font>
    <font>
      <b/>
      <sz val="12"/>
      <name val="Garamond"/>
      <family val="1"/>
    </font>
    <font>
      <u/>
      <sz val="11"/>
      <color theme="10"/>
      <name val="Calibri"/>
      <family val="2"/>
      <scheme val="minor"/>
    </font>
  </fonts>
  <fills count="16">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tint="0.79998168889431442"/>
        <bgColor indexed="64"/>
      </patternFill>
    </fill>
    <fill>
      <patternFill patternType="solid">
        <fgColor rgb="FFFFFFFF"/>
        <bgColor rgb="FF000000"/>
      </patternFill>
    </fill>
    <fill>
      <patternFill patternType="solid">
        <fgColor rgb="FF00B050"/>
        <bgColor indexed="64"/>
      </patternFill>
    </fill>
  </fills>
  <borders count="42">
    <border>
      <left/>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s>
  <cellStyleXfs count="11">
    <xf numFmtId="0" fontId="0" fillId="0" borderId="0"/>
    <xf numFmtId="9" fontId="1" fillId="0" borderId="0" applyFont="0" applyFill="0" applyBorder="0" applyAlignment="0" applyProtection="0"/>
    <xf numFmtId="0" fontId="2" fillId="2" borderId="0" applyNumberFormat="0" applyBorder="0" applyAlignment="0" applyProtection="0"/>
    <xf numFmtId="164" fontId="1" fillId="0" borderId="0" applyFont="0" applyFill="0" applyBorder="0" applyAlignment="0" applyProtection="0"/>
    <xf numFmtId="165" fontId="2" fillId="0" borderId="0" applyFill="0" applyBorder="0" applyAlignment="0" applyProtection="0"/>
    <xf numFmtId="0" fontId="2" fillId="0" borderId="0"/>
    <xf numFmtId="9" fontId="2" fillId="0" borderId="0" applyFill="0" applyBorder="0" applyAlignment="0" applyProtection="0"/>
    <xf numFmtId="9" fontId="2" fillId="0" borderId="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30" fillId="0" borderId="0" applyNumberFormat="0" applyFill="0" applyBorder="0" applyAlignment="0" applyProtection="0"/>
  </cellStyleXfs>
  <cellXfs count="439">
    <xf numFmtId="0" fontId="0" fillId="0" borderId="0" xfId="0"/>
    <xf numFmtId="0" fontId="4" fillId="12" borderId="5" xfId="0" applyFont="1" applyFill="1" applyBorder="1" applyAlignment="1">
      <alignment horizontal="justify" vertical="center" wrapText="1"/>
    </xf>
    <xf numFmtId="0" fontId="3" fillId="0" borderId="5" xfId="0" applyFont="1" applyBorder="1" applyAlignment="1">
      <alignment vertical="center" wrapText="1"/>
    </xf>
    <xf numFmtId="0" fontId="5" fillId="0" borderId="14" xfId="0" applyFont="1" applyBorder="1" applyAlignment="1" applyProtection="1">
      <alignment horizontal="justify" vertical="center" wrapText="1"/>
      <protection locked="0"/>
    </xf>
    <xf numFmtId="0" fontId="5" fillId="0" borderId="5" xfId="0" applyFont="1" applyBorder="1" applyAlignment="1" applyProtection="1">
      <alignment horizontal="justify" vertical="center" wrapText="1"/>
      <protection locked="0"/>
    </xf>
    <xf numFmtId="0" fontId="5" fillId="0" borderId="5" xfId="0" applyFont="1" applyBorder="1" applyAlignment="1" applyProtection="1">
      <alignment horizontal="center" vertical="center" wrapText="1"/>
      <protection locked="0"/>
    </xf>
    <xf numFmtId="9" fontId="6" fillId="0" borderId="5" xfId="1" applyFont="1" applyBorder="1" applyAlignment="1">
      <alignment horizontal="center" vertical="center" wrapText="1"/>
    </xf>
    <xf numFmtId="0" fontId="5" fillId="0" borderId="5" xfId="0" applyFont="1" applyBorder="1" applyAlignment="1">
      <alignment horizontal="justify" vertical="center" wrapText="1"/>
    </xf>
    <xf numFmtId="0" fontId="5" fillId="0" borderId="8" xfId="0" applyFont="1" applyBorder="1" applyAlignment="1" applyProtection="1">
      <alignment horizontal="justify" vertical="center" wrapText="1"/>
      <protection locked="0"/>
    </xf>
    <xf numFmtId="0" fontId="5" fillId="0" borderId="7" xfId="0" applyFont="1" applyBorder="1" applyAlignment="1" applyProtection="1">
      <alignment horizontal="justify" vertical="center" wrapText="1"/>
      <protection locked="0"/>
    </xf>
    <xf numFmtId="0" fontId="5" fillId="0" borderId="7" xfId="0" applyFont="1" applyBorder="1" applyAlignment="1">
      <alignment horizontal="justify" vertical="center" wrapText="1"/>
    </xf>
    <xf numFmtId="9" fontId="5" fillId="0" borderId="5" xfId="1" applyFont="1" applyBorder="1" applyAlignment="1">
      <alignment horizontal="center" vertical="center" wrapText="1"/>
    </xf>
    <xf numFmtId="0" fontId="3" fillId="0" borderId="5" xfId="0" applyFont="1" applyBorder="1" applyAlignment="1">
      <alignment horizontal="center" vertical="center" wrapText="1"/>
    </xf>
    <xf numFmtId="0" fontId="6"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9" fontId="12" fillId="8" borderId="5" xfId="0" applyNumberFormat="1" applyFont="1" applyFill="1" applyBorder="1" applyAlignment="1">
      <alignment vertical="center"/>
    </xf>
    <xf numFmtId="0" fontId="12" fillId="8" borderId="5" xfId="0" applyFont="1" applyFill="1" applyBorder="1" applyAlignment="1">
      <alignment vertical="center"/>
    </xf>
    <xf numFmtId="0" fontId="6" fillId="5" borderId="5" xfId="0" applyFont="1" applyFill="1" applyBorder="1" applyAlignment="1">
      <alignment vertical="center"/>
    </xf>
    <xf numFmtId="0" fontId="3" fillId="5" borderId="5" xfId="0" applyFont="1" applyFill="1" applyBorder="1" applyAlignment="1">
      <alignment vertical="center" wrapText="1"/>
    </xf>
    <xf numFmtId="0" fontId="6" fillId="5" borderId="5" xfId="0" applyFont="1" applyFill="1" applyBorder="1" applyAlignment="1">
      <alignment vertical="center" wrapText="1"/>
    </xf>
    <xf numFmtId="0" fontId="6" fillId="5" borderId="6" xfId="0" applyFont="1" applyFill="1" applyBorder="1" applyAlignment="1">
      <alignment vertical="center"/>
    </xf>
    <xf numFmtId="0" fontId="6" fillId="5" borderId="6" xfId="0" applyFont="1" applyFill="1" applyBorder="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6" fillId="11" borderId="14" xfId="0" applyFont="1" applyFill="1" applyBorder="1" applyAlignment="1">
      <alignment vertical="center" wrapText="1"/>
    </xf>
    <xf numFmtId="0" fontId="11" fillId="8" borderId="6" xfId="0" applyFont="1" applyFill="1" applyBorder="1" applyAlignment="1" applyProtection="1">
      <alignment horizontal="justify" vertical="center" wrapText="1"/>
      <protection locked="0"/>
    </xf>
    <xf numFmtId="9" fontId="12" fillId="8" borderId="6" xfId="0" applyNumberFormat="1" applyFont="1" applyFill="1" applyBorder="1" applyAlignment="1">
      <alignment vertical="center"/>
    </xf>
    <xf numFmtId="0" fontId="4" fillId="12" borderId="14" xfId="0" applyFont="1" applyFill="1" applyBorder="1" applyAlignment="1">
      <alignment horizontal="justify" vertical="center" wrapText="1"/>
    </xf>
    <xf numFmtId="0" fontId="3" fillId="0" borderId="14" xfId="0" applyFont="1" applyBorder="1" applyAlignment="1">
      <alignment vertical="center" wrapText="1"/>
    </xf>
    <xf numFmtId="0" fontId="9" fillId="0" borderId="14" xfId="0" applyFont="1" applyBorder="1" applyAlignment="1">
      <alignment vertical="center" wrapText="1"/>
    </xf>
    <xf numFmtId="9" fontId="5" fillId="0" borderId="15" xfId="1" applyFont="1" applyBorder="1" applyAlignment="1">
      <alignment horizontal="justify" vertical="center" wrapText="1"/>
    </xf>
    <xf numFmtId="9" fontId="5" fillId="0" borderId="7" xfId="1" applyFont="1" applyBorder="1" applyAlignment="1">
      <alignment horizontal="center" vertical="center" wrapText="1"/>
    </xf>
    <xf numFmtId="9" fontId="5" fillId="0" borderId="16" xfId="1" applyFont="1" applyBorder="1" applyAlignment="1">
      <alignment horizontal="justify" vertical="center" wrapText="1"/>
    </xf>
    <xf numFmtId="0" fontId="5" fillId="0" borderId="15" xfId="0" applyFont="1" applyBorder="1" applyAlignment="1" applyProtection="1">
      <alignment horizontal="justify" vertical="center" wrapText="1"/>
      <protection locked="0"/>
    </xf>
    <xf numFmtId="0" fontId="5" fillId="0" borderId="16" xfId="0" applyFont="1" applyBorder="1" applyAlignment="1" applyProtection="1">
      <alignment horizontal="justify" vertical="center" wrapText="1"/>
      <protection locked="0"/>
    </xf>
    <xf numFmtId="0" fontId="3" fillId="12" borderId="13" xfId="0" applyFont="1" applyFill="1" applyBorder="1" applyAlignment="1">
      <alignment horizontal="justify" vertical="center" wrapText="1"/>
    </xf>
    <xf numFmtId="0" fontId="10" fillId="11" borderId="8" xfId="0" applyFont="1" applyFill="1" applyBorder="1" applyAlignment="1">
      <alignment horizontal="center" vertical="center" wrapText="1"/>
    </xf>
    <xf numFmtId="0" fontId="10" fillId="11" borderId="7" xfId="0" applyFont="1" applyFill="1" applyBorder="1" applyAlignment="1">
      <alignment horizontal="center" vertical="center" wrapText="1"/>
    </xf>
    <xf numFmtId="0" fontId="10" fillId="11" borderId="16" xfId="0" applyFont="1" applyFill="1" applyBorder="1" applyAlignment="1">
      <alignment horizontal="center" vertical="center" wrapText="1"/>
    </xf>
    <xf numFmtId="0" fontId="6" fillId="0" borderId="14" xfId="0" applyFont="1" applyFill="1" applyBorder="1" applyAlignment="1">
      <alignment vertical="center"/>
    </xf>
    <xf numFmtId="0" fontId="6" fillId="0" borderId="0" xfId="0" applyFont="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vertical="center" wrapText="1"/>
    </xf>
    <xf numFmtId="0" fontId="9" fillId="0" borderId="5" xfId="0" applyFont="1" applyBorder="1" applyAlignment="1">
      <alignment horizontal="center" vertical="center" wrapText="1"/>
    </xf>
    <xf numFmtId="0" fontId="9" fillId="0" borderId="5" xfId="0" applyFont="1" applyBorder="1" applyAlignment="1">
      <alignment vertical="center" wrapText="1"/>
    </xf>
    <xf numFmtId="0" fontId="6" fillId="11" borderId="5" xfId="0" applyFont="1" applyFill="1" applyBorder="1" applyAlignment="1">
      <alignment horizontal="center" vertical="center"/>
    </xf>
    <xf numFmtId="0" fontId="9" fillId="12" borderId="14" xfId="0" applyFont="1" applyFill="1" applyBorder="1" applyAlignment="1">
      <alignment horizontal="justify" vertical="center" wrapText="1"/>
    </xf>
    <xf numFmtId="10" fontId="6" fillId="11" borderId="5" xfId="0" applyNumberFormat="1" applyFont="1" applyFill="1" applyBorder="1" applyAlignment="1">
      <alignment horizontal="center" vertical="center" wrapText="1"/>
    </xf>
    <xf numFmtId="0" fontId="6" fillId="11" borderId="5" xfId="0" applyFont="1" applyFill="1" applyBorder="1" applyAlignment="1">
      <alignment horizontal="center" vertical="center" wrapText="1"/>
    </xf>
    <xf numFmtId="9" fontId="5" fillId="0" borderId="5" xfId="0" applyNumberFormat="1" applyFont="1" applyBorder="1" applyAlignment="1">
      <alignment horizontal="center" vertical="center" wrapText="1"/>
    </xf>
    <xf numFmtId="0" fontId="6" fillId="0" borderId="0" xfId="0" applyFont="1" applyBorder="1" applyAlignment="1">
      <alignment vertical="center" wrapText="1"/>
    </xf>
    <xf numFmtId="0" fontId="6" fillId="0" borderId="5" xfId="0" applyFont="1" applyFill="1" applyBorder="1" applyAlignment="1">
      <alignment horizontal="center" vertical="center"/>
    </xf>
    <xf numFmtId="9" fontId="6" fillId="0" borderId="5" xfId="0" applyNumberFormat="1" applyFont="1" applyFill="1" applyBorder="1" applyAlignment="1">
      <alignment horizontal="center" vertical="center"/>
    </xf>
    <xf numFmtId="9" fontId="15" fillId="0" borderId="5" xfId="0" applyNumberFormat="1" applyFont="1" applyFill="1" applyBorder="1" applyAlignment="1">
      <alignment horizontal="center" vertical="center"/>
    </xf>
    <xf numFmtId="0" fontId="3" fillId="5" borderId="17" xfId="0" applyFont="1" applyFill="1" applyBorder="1" applyAlignment="1">
      <alignment vertical="center" wrapText="1"/>
    </xf>
    <xf numFmtId="0" fontId="6" fillId="5" borderId="14" xfId="0" applyFont="1" applyFill="1" applyBorder="1" applyAlignment="1">
      <alignment horizontal="center" vertical="center"/>
    </xf>
    <xf numFmtId="0" fontId="3" fillId="5" borderId="15" xfId="0" applyFont="1" applyFill="1" applyBorder="1" applyAlignment="1">
      <alignment vertical="center" wrapText="1"/>
    </xf>
    <xf numFmtId="0" fontId="5" fillId="5" borderId="5" xfId="0" applyFont="1" applyFill="1" applyBorder="1" applyAlignment="1" applyProtection="1">
      <alignment horizontal="justify" vertical="center" wrapText="1"/>
      <protection locked="0"/>
    </xf>
    <xf numFmtId="0" fontId="5" fillId="5" borderId="15" xfId="0" applyFont="1" applyFill="1" applyBorder="1" applyAlignment="1" applyProtection="1">
      <alignment horizontal="justify" vertical="center" wrapText="1"/>
      <protection locked="0"/>
    </xf>
    <xf numFmtId="0" fontId="5" fillId="5" borderId="7" xfId="0" applyFont="1" applyFill="1" applyBorder="1" applyAlignment="1" applyProtection="1">
      <alignment horizontal="justify" vertical="center" wrapText="1"/>
      <protection locked="0"/>
    </xf>
    <xf numFmtId="0" fontId="5" fillId="5" borderId="16" xfId="0" applyFont="1" applyFill="1" applyBorder="1" applyAlignment="1" applyProtection="1">
      <alignment horizontal="justify" vertical="center" wrapText="1"/>
      <protection locked="0"/>
    </xf>
    <xf numFmtId="0" fontId="6" fillId="0" borderId="1" xfId="0" applyFont="1" applyBorder="1" applyAlignment="1">
      <alignment vertical="center" wrapText="1"/>
    </xf>
    <xf numFmtId="0" fontId="6" fillId="0" borderId="0" xfId="0" applyFont="1" applyAlignment="1">
      <alignment horizontal="justify" vertical="center" wrapText="1"/>
    </xf>
    <xf numFmtId="0" fontId="6" fillId="0" borderId="0" xfId="0" applyFont="1" applyAlignment="1">
      <alignment horizontal="center" vertical="center" wrapText="1"/>
    </xf>
    <xf numFmtId="0" fontId="12" fillId="0" borderId="0" xfId="0" applyFont="1" applyAlignment="1">
      <alignment horizontal="center" vertical="center" wrapText="1"/>
    </xf>
    <xf numFmtId="9" fontId="12" fillId="0" borderId="5" xfId="1" applyFont="1" applyBorder="1" applyAlignment="1">
      <alignment horizontal="center" vertical="center" wrapText="1"/>
    </xf>
    <xf numFmtId="0" fontId="12" fillId="0" borderId="5" xfId="0" applyFont="1" applyBorder="1" applyAlignment="1">
      <alignment horizontal="center" vertical="center" wrapText="1"/>
    </xf>
    <xf numFmtId="0" fontId="12" fillId="11" borderId="5" xfId="0" applyFont="1" applyFill="1" applyBorder="1" applyAlignment="1">
      <alignment horizontal="center" vertical="center" wrapText="1"/>
    </xf>
    <xf numFmtId="0" fontId="19" fillId="0" borderId="5" xfId="0" applyFont="1" applyBorder="1" applyAlignment="1">
      <alignment horizontal="justify" vertical="center" wrapText="1"/>
    </xf>
    <xf numFmtId="0" fontId="20" fillId="0" borderId="5" xfId="0" applyFont="1" applyBorder="1" applyAlignment="1">
      <alignment horizontal="center" vertical="center" wrapText="1"/>
    </xf>
    <xf numFmtId="0" fontId="21" fillId="0" borderId="5" xfId="0" applyFont="1" applyBorder="1" applyAlignment="1">
      <alignment horizontal="center" vertical="center" wrapText="1"/>
    </xf>
    <xf numFmtId="0" fontId="20" fillId="0" borderId="5" xfId="0" applyFont="1" applyBorder="1" applyAlignment="1">
      <alignment vertical="center" wrapText="1"/>
    </xf>
    <xf numFmtId="9" fontId="21" fillId="0" borderId="5" xfId="1" applyFont="1" applyBorder="1" applyAlignment="1">
      <alignment horizontal="center" vertical="center" wrapText="1"/>
    </xf>
    <xf numFmtId="0" fontId="5" fillId="0" borderId="14" xfId="0" applyFont="1" applyFill="1" applyBorder="1" applyAlignment="1">
      <alignment horizontal="justify" vertical="center" wrapText="1"/>
    </xf>
    <xf numFmtId="0" fontId="5" fillId="0" borderId="8" xfId="0" applyFont="1" applyFill="1" applyBorder="1" applyAlignment="1">
      <alignment horizontal="justify" vertical="center" wrapText="1"/>
    </xf>
    <xf numFmtId="9" fontId="20" fillId="0" borderId="5" xfId="0" applyNumberFormat="1" applyFont="1" applyBorder="1" applyAlignment="1">
      <alignment horizontal="center" vertical="center" wrapText="1"/>
    </xf>
    <xf numFmtId="0" fontId="20" fillId="0" borderId="5" xfId="0" applyFont="1" applyBorder="1" applyAlignment="1">
      <alignment horizontal="justify" vertical="center" wrapText="1"/>
    </xf>
    <xf numFmtId="0" fontId="6" fillId="11" borderId="1" xfId="0" applyFont="1" applyFill="1" applyBorder="1" applyAlignment="1">
      <alignment vertical="center" wrapText="1"/>
    </xf>
    <xf numFmtId="0" fontId="6" fillId="0" borderId="5" xfId="0" applyFont="1" applyFill="1" applyBorder="1" applyAlignment="1">
      <alignment horizontal="center" vertical="center" wrapText="1"/>
    </xf>
    <xf numFmtId="0" fontId="19" fillId="11" borderId="5" xfId="0" applyFont="1" applyFill="1" applyBorder="1" applyAlignment="1">
      <alignment horizontal="justify" vertical="center" wrapText="1"/>
    </xf>
    <xf numFmtId="0" fontId="12" fillId="0" borderId="5" xfId="0" applyFont="1" applyFill="1" applyBorder="1" applyAlignment="1">
      <alignment horizontal="center" vertical="center" wrapText="1"/>
    </xf>
    <xf numFmtId="0" fontId="12" fillId="13" borderId="9" xfId="0" applyFont="1" applyFill="1" applyBorder="1" applyAlignment="1">
      <alignment horizontal="center" vertical="center" wrapText="1"/>
    </xf>
    <xf numFmtId="9" fontId="6" fillId="0" borderId="5" xfId="1" applyFont="1" applyFill="1" applyBorder="1" applyAlignment="1">
      <alignment horizontal="center" vertical="center" wrapText="1"/>
    </xf>
    <xf numFmtId="0" fontId="6" fillId="0" borderId="5" xfId="0" applyFont="1" applyBorder="1" applyAlignment="1" applyProtection="1">
      <alignment vertical="center" wrapText="1"/>
      <protection locked="0"/>
    </xf>
    <xf numFmtId="0" fontId="6" fillId="0" borderId="15" xfId="0" applyFont="1" applyBorder="1" applyAlignment="1" applyProtection="1">
      <alignment vertical="center" wrapText="1"/>
      <protection locked="0"/>
    </xf>
    <xf numFmtId="0" fontId="6" fillId="11" borderId="5" xfId="0" applyFont="1" applyFill="1" applyBorder="1" applyAlignment="1" applyProtection="1">
      <alignment vertical="center" wrapText="1"/>
      <protection locked="0"/>
    </xf>
    <xf numFmtId="0" fontId="6" fillId="11" borderId="15" xfId="0" applyFont="1" applyFill="1" applyBorder="1" applyAlignment="1" applyProtection="1">
      <alignment vertical="center" wrapText="1"/>
      <protection locked="0"/>
    </xf>
    <xf numFmtId="0" fontId="12" fillId="0" borderId="0" xfId="0" applyFont="1" applyAlignment="1">
      <alignment vertical="center" wrapText="1"/>
    </xf>
    <xf numFmtId="0" fontId="12" fillId="0" borderId="0" xfId="0" applyFont="1" applyAlignment="1">
      <alignment vertical="center"/>
    </xf>
    <xf numFmtId="3" fontId="6" fillId="11" borderId="5" xfId="0" applyNumberFormat="1" applyFont="1" applyFill="1" applyBorder="1" applyAlignment="1">
      <alignment horizontal="center" vertical="center"/>
    </xf>
    <xf numFmtId="9" fontId="23" fillId="0" borderId="5" xfId="0" applyNumberFormat="1" applyFont="1" applyFill="1" applyBorder="1" applyAlignment="1" applyProtection="1">
      <alignment horizontal="center" vertical="center" wrapText="1"/>
      <protection locked="0"/>
    </xf>
    <xf numFmtId="0" fontId="24" fillId="0" borderId="5" xfId="1" applyNumberFormat="1" applyFont="1" applyFill="1" applyBorder="1" applyAlignment="1">
      <alignment horizontal="center" vertical="center" wrapText="1"/>
    </xf>
    <xf numFmtId="9" fontId="24" fillId="0" borderId="5" xfId="1" applyFont="1" applyBorder="1" applyAlignment="1">
      <alignment horizontal="center" vertical="center" wrapText="1"/>
    </xf>
    <xf numFmtId="9" fontId="25" fillId="0" borderId="15" xfId="0" applyNumberFormat="1" applyFont="1" applyBorder="1" applyAlignment="1" applyProtection="1">
      <alignment horizontal="center" vertical="center" wrapText="1"/>
      <protection locked="0"/>
    </xf>
    <xf numFmtId="1" fontId="25" fillId="0" borderId="15" xfId="0" applyNumberFormat="1" applyFont="1" applyBorder="1" applyAlignment="1" applyProtection="1">
      <alignment horizontal="center" vertical="center" wrapText="1"/>
      <protection locked="0"/>
    </xf>
    <xf numFmtId="0" fontId="24" fillId="0" borderId="5" xfId="1" applyNumberFormat="1" applyFont="1" applyBorder="1" applyAlignment="1">
      <alignment horizontal="center" vertical="center" wrapText="1"/>
    </xf>
    <xf numFmtId="3" fontId="6" fillId="11" borderId="6" xfId="0" applyNumberFormat="1" applyFont="1" applyFill="1" applyBorder="1" applyAlignment="1">
      <alignment horizontal="center" vertical="center"/>
    </xf>
    <xf numFmtId="0" fontId="6" fillId="0" borderId="17" xfId="0" applyFont="1" applyBorder="1" applyAlignment="1">
      <alignment horizontal="center" vertical="center"/>
    </xf>
    <xf numFmtId="1" fontId="6" fillId="0" borderId="15" xfId="1" applyNumberFormat="1" applyFont="1" applyFill="1" applyBorder="1" applyAlignment="1">
      <alignment horizontal="center" vertical="center"/>
    </xf>
    <xf numFmtId="0" fontId="6" fillId="0" borderId="5" xfId="0" applyFont="1" applyFill="1" applyBorder="1" applyAlignment="1" applyProtection="1">
      <alignment horizontal="center" vertical="center" wrapText="1"/>
      <protection locked="0"/>
    </xf>
    <xf numFmtId="9" fontId="6" fillId="0" borderId="5" xfId="1" applyFont="1" applyFill="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9" fontId="6" fillId="0" borderId="5" xfId="1" applyFont="1" applyFill="1" applyBorder="1" applyAlignment="1">
      <alignment horizontal="center" vertical="center"/>
    </xf>
    <xf numFmtId="0" fontId="6" fillId="0" borderId="6" xfId="0" applyFont="1" applyBorder="1" applyAlignment="1">
      <alignment horizontal="center" vertical="center"/>
    </xf>
    <xf numFmtId="3" fontId="6" fillId="0" borderId="6" xfId="0" applyNumberFormat="1" applyFont="1" applyBorder="1" applyAlignment="1">
      <alignment horizontal="center" vertical="center"/>
    </xf>
    <xf numFmtId="9" fontId="6" fillId="0" borderId="15" xfId="0" applyNumberFormat="1" applyFont="1" applyFill="1" applyBorder="1" applyAlignment="1">
      <alignment horizontal="center" vertical="center"/>
    </xf>
    <xf numFmtId="0" fontId="6" fillId="0" borderId="1" xfId="0" applyFont="1" applyBorder="1" applyAlignment="1">
      <alignment horizontal="center" vertical="center" wrapText="1"/>
    </xf>
    <xf numFmtId="9" fontId="6" fillId="0" borderId="1" xfId="1" applyFont="1" applyBorder="1" applyAlignment="1">
      <alignment horizontal="center" vertical="center" wrapText="1"/>
    </xf>
    <xf numFmtId="10" fontId="19" fillId="0" borderId="5" xfId="1" applyNumberFormat="1" applyFont="1" applyFill="1" applyBorder="1" applyAlignment="1" applyProtection="1">
      <alignment horizontal="center" vertical="center" wrapText="1"/>
      <protection locked="0"/>
    </xf>
    <xf numFmtId="0" fontId="19" fillId="0" borderId="5" xfId="0" applyFont="1" applyBorder="1" applyAlignment="1">
      <alignment horizontal="left" vertical="center" wrapText="1"/>
    </xf>
    <xf numFmtId="0" fontId="4" fillId="0" borderId="5" xfId="0" applyFont="1" applyBorder="1" applyAlignment="1">
      <alignment horizontal="left" vertical="center" wrapText="1"/>
    </xf>
    <xf numFmtId="0" fontId="6" fillId="0" borderId="14" xfId="0" applyFont="1" applyBorder="1" applyAlignment="1">
      <alignment horizontal="center" vertical="center"/>
    </xf>
    <xf numFmtId="0" fontId="3" fillId="0" borderId="15" xfId="0" applyFont="1" applyBorder="1" applyAlignment="1">
      <alignment vertical="center" wrapText="1"/>
    </xf>
    <xf numFmtId="9" fontId="3" fillId="0" borderId="5" xfId="0" applyNumberFormat="1" applyFont="1" applyBorder="1" applyAlignment="1">
      <alignment horizontal="center" vertical="center" wrapText="1"/>
    </xf>
    <xf numFmtId="9" fontId="6" fillId="0" borderId="5" xfId="0" applyNumberFormat="1" applyFont="1" applyBorder="1" applyAlignment="1">
      <alignment horizontal="center" vertical="center"/>
    </xf>
    <xf numFmtId="9" fontId="6" fillId="0" borderId="15" xfId="0" applyNumberFormat="1" applyFont="1" applyBorder="1" applyAlignment="1">
      <alignment horizontal="center" vertical="center"/>
    </xf>
    <xf numFmtId="0" fontId="6" fillId="0" borderId="14" xfId="0" applyFont="1" applyBorder="1" applyAlignment="1">
      <alignment vertical="center"/>
    </xf>
    <xf numFmtId="0" fontId="19" fillId="0" borderId="5" xfId="0" applyFont="1" applyBorder="1" applyAlignment="1">
      <alignment vertical="center" wrapText="1"/>
    </xf>
    <xf numFmtId="0" fontId="6" fillId="0" borderId="15" xfId="0" applyFont="1" applyFill="1" applyBorder="1" applyAlignment="1">
      <alignment horizontal="center" vertical="center"/>
    </xf>
    <xf numFmtId="0" fontId="6" fillId="0" borderId="5" xfId="0" applyFont="1" applyBorder="1" applyAlignment="1" applyProtection="1">
      <alignment horizontal="justify" vertical="center" wrapText="1"/>
      <protection locked="0"/>
    </xf>
    <xf numFmtId="0" fontId="20" fillId="0" borderId="0" xfId="0" applyFont="1" applyAlignment="1">
      <alignment vertical="center"/>
    </xf>
    <xf numFmtId="9" fontId="20" fillId="0" borderId="5" xfId="0" applyNumberFormat="1" applyFont="1" applyFill="1" applyBorder="1" applyAlignment="1" applyProtection="1">
      <alignment horizontal="center" vertical="center" wrapText="1"/>
      <protection locked="0"/>
    </xf>
    <xf numFmtId="0" fontId="23" fillId="0" borderId="5" xfId="1" applyNumberFormat="1" applyFont="1" applyFill="1" applyBorder="1" applyAlignment="1" applyProtection="1">
      <alignment horizontal="center" vertical="center" wrapText="1"/>
      <protection locked="0"/>
    </xf>
    <xf numFmtId="0" fontId="20" fillId="0" borderId="5" xfId="0" applyFont="1" applyBorder="1" applyAlignment="1">
      <alignment horizontal="left" vertical="center" wrapText="1"/>
    </xf>
    <xf numFmtId="9" fontId="20" fillId="0" borderId="7" xfId="0" applyNumberFormat="1"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19" fillId="0" borderId="5"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9" fontId="12" fillId="5" borderId="5" xfId="1" applyFont="1" applyFill="1" applyBorder="1" applyAlignment="1" applyProtection="1">
      <alignment horizontal="center" vertical="center" wrapText="1"/>
      <protection locked="0"/>
    </xf>
    <xf numFmtId="9" fontId="12" fillId="0" borderId="5" xfId="1" applyFont="1" applyFill="1" applyBorder="1" applyAlignment="1" applyProtection="1">
      <alignment horizontal="center" vertical="center" wrapText="1"/>
      <protection locked="0"/>
    </xf>
    <xf numFmtId="9" fontId="12" fillId="0" borderId="5" xfId="1" applyFont="1" applyBorder="1" applyAlignment="1" applyProtection="1">
      <alignment horizontal="center" vertical="center" wrapText="1"/>
      <protection locked="0"/>
    </xf>
    <xf numFmtId="9" fontId="6" fillId="0" borderId="5" xfId="0" applyNumberFormat="1" applyFont="1" applyBorder="1" applyAlignment="1" applyProtection="1">
      <alignment horizontal="center" vertical="center" wrapText="1"/>
      <protection locked="0"/>
    </xf>
    <xf numFmtId="9" fontId="6" fillId="12" borderId="5" xfId="0" applyNumberFormat="1" applyFont="1" applyFill="1" applyBorder="1" applyAlignment="1" applyProtection="1">
      <alignment horizontal="center" vertical="center" wrapText="1"/>
      <protection locked="0"/>
    </xf>
    <xf numFmtId="0" fontId="6" fillId="0" borderId="14" xfId="0" applyFont="1" applyBorder="1" applyAlignment="1">
      <alignment horizontal="center" vertical="center" wrapText="1"/>
    </xf>
    <xf numFmtId="0" fontId="6" fillId="11" borderId="5" xfId="0" applyFont="1" applyFill="1" applyBorder="1" applyAlignment="1" applyProtection="1">
      <alignment horizontal="center" vertical="center" wrapText="1"/>
      <protection locked="0"/>
    </xf>
    <xf numFmtId="9" fontId="12" fillId="0" borderId="5" xfId="0" applyNumberFormat="1" applyFont="1" applyBorder="1" applyAlignment="1" applyProtection="1">
      <alignment horizontal="center" vertical="center" wrapText="1"/>
      <protection locked="0"/>
    </xf>
    <xf numFmtId="9" fontId="12" fillId="12" borderId="5" xfId="0" applyNumberFormat="1" applyFont="1" applyFill="1" applyBorder="1" applyAlignment="1" applyProtection="1">
      <alignment horizontal="center" vertical="center" wrapText="1"/>
      <protection locked="0"/>
    </xf>
    <xf numFmtId="9" fontId="6" fillId="0" borderId="14" xfId="0" applyNumberFormat="1" applyFont="1" applyBorder="1" applyAlignment="1">
      <alignment horizontal="center" vertical="center" wrapText="1"/>
    </xf>
    <xf numFmtId="9" fontId="6" fillId="0" borderId="14" xfId="1" applyFont="1" applyBorder="1" applyAlignment="1">
      <alignment horizontal="center" vertical="center" wrapText="1"/>
    </xf>
    <xf numFmtId="9" fontId="6" fillId="0" borderId="5" xfId="1" applyFont="1" applyBorder="1" applyAlignment="1" applyProtection="1">
      <alignment horizontal="center" vertical="center" wrapText="1"/>
      <protection locked="0"/>
    </xf>
    <xf numFmtId="10" fontId="6" fillId="0" borderId="5" xfId="0" applyNumberFormat="1" applyFont="1" applyBorder="1" applyAlignment="1" applyProtection="1">
      <alignment horizontal="center" vertical="center" wrapText="1"/>
      <protection locked="0"/>
    </xf>
    <xf numFmtId="0" fontId="12" fillId="11" borderId="5" xfId="0" applyFont="1" applyFill="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9" fontId="21" fillId="0" borderId="5" xfId="0" applyNumberFormat="1" applyFont="1" applyBorder="1" applyAlignment="1" applyProtection="1">
      <alignment horizontal="center" vertical="center" wrapText="1"/>
      <protection locked="0"/>
    </xf>
    <xf numFmtId="0" fontId="20" fillId="0" borderId="14" xfId="0" applyFont="1" applyBorder="1" applyAlignment="1">
      <alignment horizontal="center" vertical="center" wrapText="1"/>
    </xf>
    <xf numFmtId="9" fontId="20" fillId="0" borderId="5" xfId="0" applyNumberFormat="1" applyFont="1" applyBorder="1" applyAlignment="1" applyProtection="1">
      <alignment horizontal="center" vertical="center" wrapText="1"/>
      <protection locked="0"/>
    </xf>
    <xf numFmtId="9" fontId="20" fillId="0" borderId="7" xfId="0" applyNumberFormat="1" applyFont="1" applyBorder="1" applyAlignment="1" applyProtection="1">
      <alignment horizontal="center" vertical="center" wrapText="1"/>
      <protection locked="0"/>
    </xf>
    <xf numFmtId="9" fontId="21" fillId="0" borderId="7" xfId="0" applyNumberFormat="1"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11" borderId="5" xfId="0" applyFont="1" applyFill="1" applyBorder="1" applyAlignment="1" applyProtection="1">
      <alignment horizontal="justify" vertical="center" wrapText="1"/>
      <protection locked="0"/>
    </xf>
    <xf numFmtId="0" fontId="20" fillId="0" borderId="5" xfId="0" applyFont="1" applyBorder="1" applyAlignment="1" applyProtection="1">
      <alignment horizontal="justify" vertical="center" wrapText="1"/>
      <protection locked="0"/>
    </xf>
    <xf numFmtId="0" fontId="20" fillId="0" borderId="5" xfId="0" applyFont="1" applyBorder="1" applyAlignment="1">
      <alignment horizontal="justify" vertical="top" wrapText="1"/>
    </xf>
    <xf numFmtId="0" fontId="20" fillId="0" borderId="7" xfId="0" applyFont="1" applyBorder="1" applyAlignment="1" applyProtection="1">
      <alignment horizontal="justify" vertical="center" wrapText="1"/>
      <protection locked="0"/>
    </xf>
    <xf numFmtId="0" fontId="6" fillId="0" borderId="19" xfId="0" applyFont="1" applyBorder="1" applyAlignment="1" applyProtection="1">
      <alignment horizontal="center" vertical="center" wrapText="1"/>
      <protection locked="0"/>
    </xf>
    <xf numFmtId="0" fontId="6" fillId="0" borderId="19"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16" fillId="15" borderId="22" xfId="1" applyFont="1" applyFill="1" applyBorder="1" applyAlignment="1">
      <alignment horizontal="center" vertical="center" wrapText="1"/>
    </xf>
    <xf numFmtId="3" fontId="27" fillId="14" borderId="5" xfId="0" applyNumberFormat="1" applyFont="1" applyFill="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pplyProtection="1">
      <alignment horizontal="center" vertical="center" wrapText="1"/>
      <protection locked="0"/>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justify" vertical="center" wrapText="1"/>
    </xf>
    <xf numFmtId="9" fontId="5" fillId="0" borderId="14" xfId="0" applyNumberFormat="1" applyFont="1" applyBorder="1" applyAlignment="1" applyProtection="1">
      <alignment horizontal="right" vertical="center" wrapText="1"/>
      <protection locked="0"/>
    </xf>
    <xf numFmtId="0" fontId="6" fillId="0" borderId="6" xfId="0" applyFont="1" applyBorder="1" applyAlignment="1">
      <alignment horizontal="center" vertical="center" wrapText="1"/>
    </xf>
    <xf numFmtId="0" fontId="12" fillId="11" borderId="24" xfId="0" applyFont="1" applyFill="1" applyBorder="1" applyAlignment="1">
      <alignment horizontal="center" vertical="center"/>
    </xf>
    <xf numFmtId="0" fontId="6" fillId="0" borderId="21" xfId="0" applyFont="1" applyBorder="1" applyAlignment="1">
      <alignment horizontal="center" vertical="center"/>
    </xf>
    <xf numFmtId="0" fontId="6" fillId="0" borderId="21" xfId="0" applyFont="1" applyBorder="1" applyAlignment="1">
      <alignment vertical="center"/>
    </xf>
    <xf numFmtId="0" fontId="6" fillId="0" borderId="21" xfId="0" applyFont="1" applyBorder="1" applyAlignment="1">
      <alignment horizontal="center" vertical="center" wrapText="1"/>
    </xf>
    <xf numFmtId="0" fontId="12" fillId="11" borderId="18" xfId="0" applyFont="1" applyFill="1" applyBorder="1" applyAlignment="1">
      <alignment horizontal="center" vertical="center"/>
    </xf>
    <xf numFmtId="0" fontId="6" fillId="0" borderId="22" xfId="0" applyFont="1" applyBorder="1" applyAlignment="1">
      <alignment horizontal="center" vertical="center"/>
    </xf>
    <xf numFmtId="9" fontId="22" fillId="0" borderId="22" xfId="1" applyFont="1" applyBorder="1" applyAlignment="1">
      <alignment horizontal="center" vertical="center" wrapText="1"/>
    </xf>
    <xf numFmtId="0" fontId="12" fillId="9" borderId="20" xfId="0" applyFont="1" applyFill="1" applyBorder="1" applyAlignment="1">
      <alignment horizontal="center" vertical="center" wrapText="1"/>
    </xf>
    <xf numFmtId="9" fontId="12" fillId="0" borderId="22" xfId="0" applyNumberFormat="1" applyFont="1" applyBorder="1" applyAlignment="1">
      <alignment horizontal="center" vertical="center" wrapText="1"/>
    </xf>
    <xf numFmtId="0" fontId="12" fillId="7" borderId="22" xfId="0" applyFont="1" applyFill="1" applyBorder="1" applyAlignment="1">
      <alignment horizontal="center" vertical="center" wrapText="1"/>
    </xf>
    <xf numFmtId="9" fontId="12" fillId="0" borderId="21" xfId="0" applyNumberFormat="1" applyFont="1" applyBorder="1" applyAlignment="1">
      <alignment horizontal="center" vertical="center" wrapText="1"/>
    </xf>
    <xf numFmtId="9" fontId="9" fillId="0" borderId="5" xfId="0" applyNumberFormat="1" applyFont="1" applyBorder="1" applyAlignment="1">
      <alignment horizontal="center" vertical="center" wrapText="1"/>
    </xf>
    <xf numFmtId="9" fontId="6" fillId="0" borderId="5" xfId="0" applyNumberFormat="1" applyFont="1" applyBorder="1" applyAlignment="1">
      <alignment horizontal="center" vertical="center" wrapText="1"/>
    </xf>
    <xf numFmtId="9" fontId="20" fillId="0" borderId="5" xfId="1" applyFont="1" applyBorder="1" applyAlignment="1">
      <alignment horizontal="center" vertical="center" wrapText="1"/>
    </xf>
    <xf numFmtId="9" fontId="5" fillId="0" borderId="5" xfId="0" applyNumberFormat="1" applyFont="1" applyBorder="1" applyAlignment="1" applyProtection="1">
      <alignment horizontal="right" vertical="center" wrapText="1"/>
      <protection locked="0"/>
    </xf>
    <xf numFmtId="9" fontId="5" fillId="0" borderId="5" xfId="0" applyNumberFormat="1" applyFont="1" applyBorder="1" applyAlignment="1" applyProtection="1">
      <alignment horizontal="center" vertical="center" wrapText="1"/>
      <protection locked="0"/>
    </xf>
    <xf numFmtId="0" fontId="5" fillId="0" borderId="5" xfId="0" applyNumberFormat="1" applyFont="1" applyBorder="1" applyAlignment="1" applyProtection="1">
      <alignment horizontal="center" vertical="center" wrapText="1"/>
      <protection locked="0"/>
    </xf>
    <xf numFmtId="0" fontId="20" fillId="5" borderId="14" xfId="0" applyFont="1" applyFill="1" applyBorder="1" applyAlignment="1">
      <alignment horizontal="center" vertical="center"/>
    </xf>
    <xf numFmtId="0" fontId="20" fillId="5" borderId="8" xfId="0" applyFont="1" applyFill="1" applyBorder="1" applyAlignment="1">
      <alignment horizontal="center" vertical="center"/>
    </xf>
    <xf numFmtId="0" fontId="20" fillId="0" borderId="7" xfId="0" applyFont="1" applyBorder="1" applyAlignment="1">
      <alignment horizontal="center" vertical="center" wrapText="1"/>
    </xf>
    <xf numFmtId="0" fontId="21" fillId="0" borderId="7" xfId="0" applyFont="1" applyBorder="1" applyAlignment="1">
      <alignment horizontal="center" vertical="center" wrapText="1"/>
    </xf>
    <xf numFmtId="9" fontId="20" fillId="0" borderId="7" xfId="1" applyFont="1" applyBorder="1" applyAlignment="1">
      <alignment horizontal="center" vertical="center" wrapText="1"/>
    </xf>
    <xf numFmtId="0" fontId="20" fillId="0" borderId="7" xfId="0" applyFont="1" applyBorder="1" applyAlignment="1">
      <alignment vertical="center" wrapText="1"/>
    </xf>
    <xf numFmtId="9" fontId="5" fillId="0" borderId="7" xfId="0" applyNumberFormat="1" applyFont="1" applyBorder="1" applyAlignment="1" applyProtection="1">
      <alignment horizontal="right" vertical="center" wrapText="1"/>
      <protection locked="0"/>
    </xf>
    <xf numFmtId="9" fontId="5" fillId="0" borderId="7" xfId="0" applyNumberFormat="1" applyFont="1" applyBorder="1" applyAlignment="1" applyProtection="1">
      <alignment horizontal="center" vertical="center" wrapText="1"/>
      <protection locked="0"/>
    </xf>
    <xf numFmtId="0" fontId="3" fillId="0" borderId="1" xfId="0" applyFont="1" applyBorder="1" applyAlignment="1">
      <alignment vertical="center" wrapText="1"/>
    </xf>
    <xf numFmtId="0" fontId="6" fillId="5" borderId="13"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7" xfId="0" applyFont="1" applyFill="1" applyBorder="1" applyAlignment="1">
      <alignment vertical="center" wrapText="1"/>
    </xf>
    <xf numFmtId="0" fontId="3" fillId="5" borderId="16" xfId="0" applyFont="1" applyFill="1" applyBorder="1" applyAlignment="1">
      <alignment vertical="center" wrapText="1"/>
    </xf>
    <xf numFmtId="0" fontId="5" fillId="0" borderId="1" xfId="0" applyFont="1" applyBorder="1" applyAlignment="1" applyProtection="1">
      <alignment horizontal="justify" vertical="center" wrapText="1"/>
      <protection locked="0"/>
    </xf>
    <xf numFmtId="0" fontId="6" fillId="5" borderId="34" xfId="0" applyFont="1" applyFill="1" applyBorder="1" applyAlignment="1">
      <alignment horizontal="center" vertical="center"/>
    </xf>
    <xf numFmtId="0" fontId="6" fillId="5" borderId="31" xfId="0" applyFont="1" applyFill="1" applyBorder="1" applyAlignment="1">
      <alignment vertical="center"/>
    </xf>
    <xf numFmtId="0" fontId="20" fillId="5" borderId="12" xfId="0" applyFont="1" applyFill="1" applyBorder="1" applyAlignment="1">
      <alignment horizontal="center" vertical="center"/>
    </xf>
    <xf numFmtId="0" fontId="5" fillId="5" borderId="2" xfId="0" applyFont="1" applyFill="1" applyBorder="1" applyAlignment="1" applyProtection="1">
      <alignment horizontal="justify" vertical="center" wrapText="1"/>
      <protection locked="0"/>
    </xf>
    <xf numFmtId="0" fontId="5" fillId="5" borderId="3" xfId="0" applyFont="1" applyFill="1" applyBorder="1" applyAlignment="1" applyProtection="1">
      <alignment horizontal="justify" vertical="center" wrapText="1"/>
      <protection locked="0"/>
    </xf>
    <xf numFmtId="0" fontId="3" fillId="0" borderId="8" xfId="0" applyFont="1" applyBorder="1" applyAlignment="1">
      <alignment vertical="center" wrapText="1"/>
    </xf>
    <xf numFmtId="9" fontId="3" fillId="0" borderId="7" xfId="0" applyNumberFormat="1" applyFont="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vertical="center" wrapText="1"/>
    </xf>
    <xf numFmtId="0" fontId="4" fillId="12" borderId="7" xfId="0" applyFont="1" applyFill="1" applyBorder="1" applyAlignment="1">
      <alignment horizontal="justify" vertical="center" wrapText="1"/>
    </xf>
    <xf numFmtId="0" fontId="6" fillId="11" borderId="7" xfId="0" applyFont="1" applyFill="1" applyBorder="1" applyAlignment="1">
      <alignment horizontal="center" vertical="center"/>
    </xf>
    <xf numFmtId="0" fontId="6" fillId="5" borderId="7" xfId="0" applyFont="1" applyFill="1" applyBorder="1" applyAlignment="1">
      <alignment vertical="center"/>
    </xf>
    <xf numFmtId="0" fontId="6" fillId="0" borderId="7" xfId="0" applyFont="1" applyFill="1" applyBorder="1" applyAlignment="1">
      <alignment horizontal="center" vertical="center"/>
    </xf>
    <xf numFmtId="0" fontId="6" fillId="0" borderId="16" xfId="0" applyFont="1" applyFill="1" applyBorder="1" applyAlignment="1">
      <alignment horizontal="center" vertical="center"/>
    </xf>
    <xf numFmtId="0" fontId="5" fillId="0" borderId="26" xfId="0" applyFont="1" applyBorder="1" applyAlignment="1" applyProtection="1">
      <alignment horizontal="justify" vertical="center" wrapText="1"/>
      <protection locked="0"/>
    </xf>
    <xf numFmtId="0" fontId="13" fillId="11" borderId="31" xfId="0" applyFont="1" applyFill="1" applyBorder="1" applyAlignment="1">
      <alignment vertical="center" wrapText="1"/>
    </xf>
    <xf numFmtId="9" fontId="12" fillId="11" borderId="31" xfId="1" applyFont="1" applyFill="1" applyBorder="1" applyAlignment="1">
      <alignment horizontal="center" vertical="center"/>
    </xf>
    <xf numFmtId="0" fontId="6" fillId="11" borderId="31" xfId="0" applyFont="1" applyFill="1" applyBorder="1" applyAlignment="1">
      <alignment vertical="center"/>
    </xf>
    <xf numFmtId="0" fontId="6" fillId="11" borderId="31" xfId="0" applyFont="1" applyFill="1" applyBorder="1" applyAlignment="1">
      <alignment horizontal="center" vertical="center"/>
    </xf>
    <xf numFmtId="0" fontId="6" fillId="11" borderId="31" xfId="0" applyFont="1" applyFill="1" applyBorder="1" applyAlignment="1">
      <alignment vertical="center" wrapText="1"/>
    </xf>
    <xf numFmtId="0" fontId="5" fillId="0" borderId="12" xfId="0" applyFont="1" applyBorder="1" applyAlignment="1" applyProtection="1">
      <alignment horizontal="justify" vertical="center" wrapText="1"/>
      <protection locked="0"/>
    </xf>
    <xf numFmtId="9" fontId="5" fillId="0" borderId="2" xfId="1" applyFont="1" applyBorder="1" applyAlignment="1">
      <alignment horizontal="center" vertical="center" wrapText="1"/>
    </xf>
    <xf numFmtId="0" fontId="5" fillId="0" borderId="2" xfId="0" applyFont="1" applyBorder="1" applyAlignment="1" applyProtection="1">
      <alignment horizontal="justify" vertical="center" wrapText="1"/>
      <protection locked="0"/>
    </xf>
    <xf numFmtId="0" fontId="5" fillId="0" borderId="2" xfId="0" applyFont="1" applyBorder="1" applyAlignment="1" applyProtection="1">
      <alignment horizontal="center" vertical="center" wrapText="1"/>
      <protection locked="0"/>
    </xf>
    <xf numFmtId="9" fontId="23" fillId="0" borderId="2" xfId="0" applyNumberFormat="1" applyFont="1" applyFill="1" applyBorder="1" applyAlignment="1" applyProtection="1">
      <alignment horizontal="center" vertical="center" wrapText="1"/>
      <protection locked="0"/>
    </xf>
    <xf numFmtId="9" fontId="23" fillId="0" borderId="2" xfId="0" applyNumberFormat="1" applyFont="1" applyBorder="1" applyAlignment="1" applyProtection="1">
      <alignment horizontal="center" vertical="center" wrapText="1"/>
      <protection locked="0"/>
    </xf>
    <xf numFmtId="9" fontId="23" fillId="0" borderId="3" xfId="0" applyNumberFormat="1" applyFont="1" applyBorder="1" applyAlignment="1" applyProtection="1">
      <alignment horizontal="justify" vertical="center" wrapText="1"/>
      <protection locked="0"/>
    </xf>
    <xf numFmtId="0" fontId="6" fillId="0" borderId="8" xfId="0" applyFont="1" applyFill="1" applyBorder="1" applyAlignment="1">
      <alignment vertical="center"/>
    </xf>
    <xf numFmtId="0" fontId="6" fillId="0" borderId="7" xfId="0" applyFont="1" applyBorder="1" applyAlignment="1">
      <alignment vertical="center" wrapText="1"/>
    </xf>
    <xf numFmtId="0" fontId="6" fillId="0" borderId="19" xfId="0" applyFont="1" applyBorder="1" applyAlignment="1">
      <alignment vertical="center" wrapText="1"/>
    </xf>
    <xf numFmtId="0" fontId="6" fillId="0" borderId="36" xfId="0" applyFont="1" applyBorder="1" applyAlignment="1">
      <alignment vertical="center" wrapText="1"/>
    </xf>
    <xf numFmtId="0" fontId="6" fillId="11" borderId="37" xfId="0" applyFont="1" applyFill="1" applyBorder="1" applyAlignment="1">
      <alignment vertical="center" wrapText="1"/>
    </xf>
    <xf numFmtId="0" fontId="5" fillId="0" borderId="35"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19" xfId="0" applyFont="1" applyBorder="1" applyAlignment="1" applyProtection="1">
      <alignment horizontal="justify" vertical="center" wrapText="1"/>
      <protection locked="0"/>
    </xf>
    <xf numFmtId="0" fontId="5" fillId="0" borderId="36" xfId="0" applyFont="1" applyBorder="1" applyAlignment="1" applyProtection="1">
      <alignment horizontal="justify" vertical="center" wrapText="1"/>
      <protection locked="0"/>
    </xf>
    <xf numFmtId="0" fontId="6"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6" fillId="0" borderId="39" xfId="0" applyFont="1" applyBorder="1" applyAlignment="1">
      <alignment vertical="center"/>
    </xf>
    <xf numFmtId="0" fontId="6" fillId="0" borderId="39" xfId="0" applyFont="1" applyBorder="1" applyAlignment="1">
      <alignment vertical="center" wrapText="1"/>
    </xf>
    <xf numFmtId="0" fontId="6" fillId="11" borderId="39" xfId="0" applyFont="1" applyFill="1" applyBorder="1" applyAlignment="1">
      <alignment vertical="center"/>
    </xf>
    <xf numFmtId="0" fontId="20" fillId="0" borderId="39" xfId="0" applyFont="1" applyBorder="1" applyAlignment="1">
      <alignment vertical="center"/>
    </xf>
    <xf numFmtId="0" fontId="6" fillId="0" borderId="40" xfId="0" applyFont="1" applyBorder="1" applyAlignment="1">
      <alignment vertical="center"/>
    </xf>
    <xf numFmtId="0" fontId="6" fillId="0" borderId="1" xfId="0" applyFont="1" applyBorder="1" applyAlignment="1" applyProtection="1">
      <alignment horizontal="center" vertical="center" wrapText="1"/>
      <protection locked="0"/>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11" borderId="14" xfId="0" applyFont="1" applyFill="1" applyBorder="1" applyAlignment="1">
      <alignment horizontal="center" vertical="center" wrapText="1"/>
    </xf>
    <xf numFmtId="0" fontId="6" fillId="11" borderId="15" xfId="0" applyFont="1" applyFill="1" applyBorder="1" applyAlignment="1">
      <alignment vertical="center" wrapText="1"/>
    </xf>
    <xf numFmtId="0" fontId="20" fillId="0" borderId="15" xfId="0" applyFont="1" applyBorder="1" applyAlignment="1">
      <alignment horizontal="center" vertical="center" wrapText="1"/>
    </xf>
    <xf numFmtId="9" fontId="20" fillId="0" borderId="14" xfId="0" applyNumberFormat="1" applyFont="1" applyBorder="1" applyAlignment="1">
      <alignment horizontal="center" vertical="center" wrapText="1"/>
    </xf>
    <xf numFmtId="0" fontId="20" fillId="0" borderId="15" xfId="0" applyFont="1" applyBorder="1" applyAlignment="1">
      <alignment vertical="center" wrapText="1"/>
    </xf>
    <xf numFmtId="0" fontId="20" fillId="0" borderId="8" xfId="0" applyFont="1" applyBorder="1" applyAlignment="1">
      <alignment horizontal="center" vertical="center" wrapText="1"/>
    </xf>
    <xf numFmtId="0" fontId="20" fillId="0" borderId="16" xfId="0" applyFont="1" applyBorder="1" applyAlignment="1">
      <alignment horizontal="center" vertical="center" wrapText="1"/>
    </xf>
    <xf numFmtId="0" fontId="6" fillId="11" borderId="1" xfId="0"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9" fontId="20" fillId="0" borderId="1" xfId="0" applyNumberFormat="1" applyFont="1" applyBorder="1" applyAlignment="1" applyProtection="1">
      <alignment horizontal="center" vertical="center" wrapText="1"/>
      <protection locked="0"/>
    </xf>
    <xf numFmtId="9" fontId="25" fillId="0" borderId="1" xfId="0" applyNumberFormat="1" applyFont="1" applyBorder="1" applyAlignment="1" applyProtection="1">
      <alignment horizontal="center" vertical="center" wrapText="1"/>
      <protection locked="0"/>
    </xf>
    <xf numFmtId="9" fontId="25" fillId="0" borderId="26" xfId="0" applyNumberFormat="1" applyFont="1" applyBorder="1" applyAlignment="1" applyProtection="1">
      <alignment horizontal="center" vertical="center" wrapText="1"/>
      <protection locked="0"/>
    </xf>
    <xf numFmtId="9" fontId="6" fillId="0" borderId="14" xfId="1" applyFont="1" applyFill="1" applyBorder="1" applyAlignment="1">
      <alignment horizontal="center" vertical="center" wrapText="1"/>
    </xf>
    <xf numFmtId="0" fontId="19" fillId="0" borderId="15" xfId="0" applyFont="1" applyBorder="1" applyAlignment="1">
      <alignment vertical="center" wrapText="1"/>
    </xf>
    <xf numFmtId="0" fontId="4" fillId="0" borderId="15" xfId="0" applyFont="1" applyBorder="1" applyAlignment="1">
      <alignment horizontal="left" vertical="center" wrapText="1"/>
    </xf>
    <xf numFmtId="0" fontId="19" fillId="0" borderId="15" xfId="0" applyFont="1" applyBorder="1" applyAlignment="1">
      <alignment horizontal="center" vertical="center"/>
    </xf>
    <xf numFmtId="0" fontId="19" fillId="0" borderId="15" xfId="0" applyFont="1" applyBorder="1" applyAlignment="1">
      <alignment vertical="center"/>
    </xf>
    <xf numFmtId="9" fontId="20" fillId="0" borderId="14" xfId="1" applyFont="1" applyBorder="1" applyAlignment="1">
      <alignment horizontal="center" vertical="center" wrapText="1"/>
    </xf>
    <xf numFmtId="0" fontId="20" fillId="0" borderId="15" xfId="0" applyFont="1" applyBorder="1" applyAlignment="1">
      <alignment horizontal="center" vertical="center"/>
    </xf>
    <xf numFmtId="9" fontId="20" fillId="0" borderId="8" xfId="1" applyFont="1" applyBorder="1" applyAlignment="1">
      <alignment horizontal="center" vertical="center" wrapText="1"/>
    </xf>
    <xf numFmtId="0" fontId="20" fillId="0" borderId="16" xfId="0" applyFont="1" applyBorder="1" applyAlignment="1">
      <alignment vertical="center" wrapText="1"/>
    </xf>
    <xf numFmtId="0" fontId="19" fillId="0" borderId="19" xfId="0" applyFont="1" applyBorder="1" applyAlignment="1">
      <alignment horizontal="center" vertical="center" wrapText="1"/>
    </xf>
    <xf numFmtId="0" fontId="6" fillId="11" borderId="19" xfId="0" applyFont="1" applyFill="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36" xfId="0" applyFont="1" applyBorder="1" applyAlignment="1" applyProtection="1">
      <alignment horizontal="center" vertical="center" wrapText="1"/>
      <protection locked="0"/>
    </xf>
    <xf numFmtId="9" fontId="6" fillId="0" borderId="14" xfId="0" applyNumberFormat="1" applyFont="1" applyBorder="1" applyAlignment="1" applyProtection="1">
      <alignment horizontal="center" vertical="center" wrapText="1"/>
      <protection locked="0"/>
    </xf>
    <xf numFmtId="9" fontId="5" fillId="0" borderId="8" xfId="0" applyNumberFormat="1" applyFont="1" applyBorder="1" applyAlignment="1" applyProtection="1">
      <alignment horizontal="right" vertical="center" wrapText="1"/>
      <protection locked="0"/>
    </xf>
    <xf numFmtId="9" fontId="9" fillId="0" borderId="6" xfId="0" applyNumberFormat="1" applyFont="1" applyBorder="1" applyAlignment="1">
      <alignment horizontal="center" vertical="center" wrapText="1"/>
    </xf>
    <xf numFmtId="0" fontId="6" fillId="0" borderId="13" xfId="0" applyFont="1" applyFill="1" applyBorder="1" applyAlignment="1">
      <alignment vertical="center"/>
    </xf>
    <xf numFmtId="0" fontId="6" fillId="0" borderId="6" xfId="0" applyFont="1" applyBorder="1" applyAlignment="1">
      <alignment vertical="center" wrapText="1"/>
    </xf>
    <xf numFmtId="0" fontId="6" fillId="0" borderId="9" xfId="0" applyFont="1" applyBorder="1" applyAlignment="1">
      <alignment vertical="center" wrapText="1"/>
    </xf>
    <xf numFmtId="0" fontId="6" fillId="0" borderId="11" xfId="0" applyFont="1" applyBorder="1" applyAlignment="1">
      <alignment vertical="center"/>
    </xf>
    <xf numFmtId="0" fontId="6" fillId="0" borderId="13" xfId="0" applyFont="1" applyBorder="1" applyAlignment="1">
      <alignment horizontal="center" vertical="center" wrapText="1"/>
    </xf>
    <xf numFmtId="0" fontId="12" fillId="0" borderId="6" xfId="0" applyFont="1" applyBorder="1" applyAlignment="1">
      <alignment horizontal="center" vertical="center" wrapText="1"/>
    </xf>
    <xf numFmtId="0" fontId="6" fillId="0" borderId="17" xfId="0" applyFont="1" applyBorder="1" applyAlignment="1">
      <alignment vertical="center" wrapText="1"/>
    </xf>
    <xf numFmtId="0" fontId="6" fillId="0" borderId="13"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6" xfId="0" applyFont="1" applyBorder="1" applyAlignment="1" applyProtection="1">
      <alignment horizontal="justify" vertical="center" wrapText="1"/>
      <protection locked="0"/>
    </xf>
    <xf numFmtId="0" fontId="6" fillId="0" borderId="9" xfId="0" applyFont="1" applyBorder="1" applyAlignment="1" applyProtection="1">
      <alignment horizontal="center" vertical="center" wrapText="1"/>
      <protection locked="0"/>
    </xf>
    <xf numFmtId="9" fontId="6" fillId="0" borderId="6" xfId="0" applyNumberFormat="1" applyFont="1" applyBorder="1" applyAlignment="1" applyProtection="1">
      <alignment horizontal="center" vertical="center" wrapText="1"/>
      <protection locked="0"/>
    </xf>
    <xf numFmtId="0" fontId="6" fillId="0" borderId="6" xfId="0" applyFont="1" applyBorder="1" applyAlignment="1" applyProtection="1">
      <alignment vertical="center" wrapText="1"/>
      <protection locked="0"/>
    </xf>
    <xf numFmtId="0" fontId="19" fillId="0" borderId="17" xfId="0" applyFont="1" applyBorder="1" applyAlignment="1">
      <alignment vertical="center" wrapText="1"/>
    </xf>
    <xf numFmtId="0" fontId="6" fillId="0" borderId="4" xfId="0" applyFont="1" applyBorder="1" applyAlignment="1">
      <alignment vertical="center" wrapText="1"/>
    </xf>
    <xf numFmtId="0" fontId="6" fillId="0" borderId="17" xfId="0" applyFont="1" applyBorder="1" applyAlignment="1" applyProtection="1">
      <alignment vertical="center" wrapText="1"/>
      <protection locked="0"/>
    </xf>
    <xf numFmtId="0" fontId="14" fillId="6" borderId="8"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36" xfId="0" applyFont="1" applyFill="1" applyBorder="1" applyAlignment="1">
      <alignment horizontal="center" vertical="center" wrapText="1"/>
    </xf>
    <xf numFmtId="0" fontId="12" fillId="13" borderId="8" xfId="0" applyFont="1" applyFill="1" applyBorder="1" applyAlignment="1">
      <alignment horizontal="center" vertical="center" wrapText="1"/>
    </xf>
    <xf numFmtId="0" fontId="12" fillId="13" borderId="7" xfId="0" applyFont="1" applyFill="1" applyBorder="1" applyAlignment="1">
      <alignment horizontal="center" vertical="center" wrapText="1"/>
    </xf>
    <xf numFmtId="0" fontId="12" fillId="13" borderId="7" xfId="0" applyFont="1" applyFill="1" applyBorder="1" applyAlignment="1">
      <alignment horizontal="justify" vertical="center" wrapText="1"/>
    </xf>
    <xf numFmtId="0" fontId="12" fillId="13" borderId="16" xfId="0" applyFont="1" applyFill="1" applyBorder="1" applyAlignment="1">
      <alignment vertical="center" wrapText="1"/>
    </xf>
    <xf numFmtId="0" fontId="12" fillId="9" borderId="8" xfId="0" applyFont="1" applyFill="1" applyBorder="1" applyAlignment="1">
      <alignment vertical="center" wrapText="1"/>
    </xf>
    <xf numFmtId="0" fontId="12" fillId="9" borderId="7" xfId="0" applyFont="1" applyFill="1" applyBorder="1" applyAlignment="1">
      <alignment vertical="center" wrapText="1"/>
    </xf>
    <xf numFmtId="0" fontId="12" fillId="9" borderId="7"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2" fillId="10" borderId="26"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12" fillId="10" borderId="7" xfId="0" applyFont="1" applyFill="1" applyBorder="1" applyAlignment="1">
      <alignment horizontal="justify" vertical="center" wrapText="1"/>
    </xf>
    <xf numFmtId="0" fontId="12" fillId="10" borderId="36" xfId="0" applyFont="1" applyFill="1" applyBorder="1" applyAlignment="1">
      <alignment horizontal="center" vertical="center" wrapText="1"/>
    </xf>
    <xf numFmtId="0" fontId="12" fillId="9" borderId="16" xfId="0" applyFont="1" applyFill="1" applyBorder="1" applyAlignment="1">
      <alignment vertical="center" wrapText="1"/>
    </xf>
    <xf numFmtId="0" fontId="12" fillId="7" borderId="26" xfId="0" applyFont="1" applyFill="1" applyBorder="1" applyAlignment="1">
      <alignment vertical="center" wrapText="1"/>
    </xf>
    <xf numFmtId="0" fontId="12" fillId="7" borderId="7" xfId="0" applyFont="1" applyFill="1" applyBorder="1" applyAlignment="1">
      <alignment vertical="center" wrapText="1"/>
    </xf>
    <xf numFmtId="0" fontId="12" fillId="7" borderId="16" xfId="0" applyFont="1" applyFill="1" applyBorder="1" applyAlignment="1">
      <alignment vertical="center" wrapText="1"/>
    </xf>
    <xf numFmtId="9" fontId="12" fillId="0" borderId="5" xfId="0" applyNumberFormat="1" applyFont="1" applyFill="1" applyBorder="1" applyAlignment="1" applyProtection="1">
      <alignment horizontal="center" vertical="center" wrapText="1"/>
      <protection locked="0"/>
    </xf>
    <xf numFmtId="0" fontId="6" fillId="0" borderId="5" xfId="0" applyFont="1" applyFill="1" applyBorder="1" applyAlignment="1" applyProtection="1">
      <alignment horizontal="justify" vertical="center" wrapText="1"/>
      <protection locked="0"/>
    </xf>
    <xf numFmtId="0" fontId="6" fillId="0" borderId="14" xfId="0" applyFont="1" applyFill="1" applyBorder="1" applyAlignment="1">
      <alignment horizontal="center" vertical="center"/>
    </xf>
    <xf numFmtId="0" fontId="6"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14" xfId="0" applyFont="1" applyFill="1" applyBorder="1" applyAlignment="1">
      <alignment vertical="center" wrapText="1"/>
    </xf>
    <xf numFmtId="9"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vertical="center" wrapText="1"/>
    </xf>
    <xf numFmtId="3" fontId="6" fillId="0" borderId="5" xfId="0" applyNumberFormat="1" applyFont="1" applyFill="1" applyBorder="1" applyAlignment="1">
      <alignment horizontal="center" vertical="center"/>
    </xf>
    <xf numFmtId="0" fontId="6" fillId="0" borderId="5" xfId="0" applyFont="1" applyFill="1" applyBorder="1" applyAlignment="1">
      <alignment vertical="center"/>
    </xf>
    <xf numFmtId="0" fontId="6" fillId="0" borderId="19" xfId="0" applyFont="1" applyFill="1" applyBorder="1" applyAlignment="1">
      <alignment vertical="center" wrapText="1"/>
    </xf>
    <xf numFmtId="0" fontId="6" fillId="0" borderId="39" xfId="0" applyFont="1" applyFill="1" applyBorder="1" applyAlignment="1">
      <alignment vertical="center"/>
    </xf>
    <xf numFmtId="9" fontId="12" fillId="0" borderId="5" xfId="1" applyFont="1" applyFill="1" applyBorder="1" applyAlignment="1">
      <alignment horizontal="center" vertical="center" wrapText="1"/>
    </xf>
    <xf numFmtId="9" fontId="6" fillId="0" borderId="15" xfId="1" applyFont="1" applyFill="1" applyBorder="1" applyAlignment="1">
      <alignment horizontal="center" vertical="center" wrapText="1"/>
    </xf>
    <xf numFmtId="10" fontId="6" fillId="0" borderId="5" xfId="1" applyNumberFormat="1" applyFont="1" applyFill="1" applyBorder="1" applyAlignment="1" applyProtection="1">
      <alignment horizontal="center" vertical="center" wrapText="1"/>
      <protection locked="0"/>
    </xf>
    <xf numFmtId="0" fontId="19" fillId="0" borderId="5" xfId="0" applyFont="1" applyFill="1" applyBorder="1" applyAlignment="1">
      <alignment vertical="center" wrapText="1"/>
    </xf>
    <xf numFmtId="0" fontId="19" fillId="0" borderId="15" xfId="0" applyFont="1" applyFill="1" applyBorder="1" applyAlignment="1">
      <alignment vertical="center"/>
    </xf>
    <xf numFmtId="9" fontId="6" fillId="0" borderId="1" xfId="1" applyFont="1" applyFill="1" applyBorder="1" applyAlignment="1">
      <alignment horizontal="center" vertical="center" wrapText="1"/>
    </xf>
    <xf numFmtId="10" fontId="6" fillId="0" borderId="5" xfId="0" applyNumberFormat="1" applyFont="1" applyFill="1" applyBorder="1" applyAlignment="1" applyProtection="1">
      <alignment horizontal="center" vertical="center" wrapText="1"/>
      <protection locked="0"/>
    </xf>
    <xf numFmtId="10" fontId="12" fillId="0" borderId="5" xfId="0" applyNumberFormat="1"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9" fontId="6" fillId="0" borderId="14" xfId="0" applyNumberFormat="1" applyFont="1" applyFill="1" applyBorder="1" applyAlignment="1">
      <alignment horizontal="center" vertical="center" wrapText="1"/>
    </xf>
    <xf numFmtId="9" fontId="6" fillId="0" borderId="5" xfId="0" applyNumberFormat="1" applyFont="1" applyFill="1" applyBorder="1" applyAlignment="1" applyProtection="1">
      <alignment horizontal="center" vertical="center" wrapText="1"/>
      <protection locked="0"/>
    </xf>
    <xf numFmtId="0" fontId="6" fillId="0" borderId="5" xfId="0" applyFont="1" applyFill="1" applyBorder="1" applyAlignment="1" applyProtection="1">
      <alignment vertical="center" wrapText="1"/>
      <protection locked="0"/>
    </xf>
    <xf numFmtId="0" fontId="6" fillId="0" borderId="15" xfId="0" applyFont="1" applyFill="1" applyBorder="1" applyAlignment="1" applyProtection="1">
      <alignment vertical="center" wrapText="1"/>
      <protection locked="0"/>
    </xf>
    <xf numFmtId="0" fontId="6" fillId="0" borderId="1" xfId="0"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Alignment="1">
      <alignment vertical="center"/>
    </xf>
    <xf numFmtId="9" fontId="12" fillId="0" borderId="6" xfId="0" applyNumberFormat="1" applyFont="1" applyBorder="1" applyAlignment="1" applyProtection="1">
      <alignment horizontal="center" vertical="center" wrapText="1"/>
      <protection locked="0"/>
    </xf>
    <xf numFmtId="0" fontId="12" fillId="0" borderId="5" xfId="0" applyFont="1" applyBorder="1" applyAlignment="1" applyProtection="1">
      <alignment vertical="center" wrapText="1"/>
      <protection locked="0"/>
    </xf>
    <xf numFmtId="9" fontId="11" fillId="0" borderId="5" xfId="0" applyNumberFormat="1" applyFont="1" applyBorder="1" applyAlignment="1" applyProtection="1">
      <alignment horizontal="center" vertical="center" wrapText="1"/>
      <protection locked="0"/>
    </xf>
    <xf numFmtId="9" fontId="11" fillId="0" borderId="7" xfId="0" applyNumberFormat="1" applyFont="1" applyBorder="1" applyAlignment="1" applyProtection="1">
      <alignment horizontal="center" vertical="center" wrapText="1"/>
      <protection locked="0"/>
    </xf>
    <xf numFmtId="0" fontId="5" fillId="0" borderId="14" xfId="0" applyNumberFormat="1" applyFont="1" applyBorder="1" applyAlignment="1" applyProtection="1">
      <alignment horizontal="center" vertical="center" wrapText="1"/>
      <protection locked="0"/>
    </xf>
    <xf numFmtId="0" fontId="5" fillId="0" borderId="5" xfId="0" applyFont="1" applyFill="1" applyBorder="1" applyAlignment="1" applyProtection="1">
      <alignment horizontal="justify" vertical="center" wrapText="1"/>
      <protection locked="0"/>
    </xf>
    <xf numFmtId="0" fontId="5" fillId="0" borderId="15" xfId="0" applyFont="1" applyFill="1" applyBorder="1" applyAlignment="1" applyProtection="1">
      <alignment horizontal="justify" vertical="center" wrapText="1"/>
      <protection locked="0"/>
    </xf>
    <xf numFmtId="10" fontId="6" fillId="0" borderId="5" xfId="1" applyNumberFormat="1" applyFont="1" applyFill="1" applyBorder="1" applyAlignment="1">
      <alignment horizontal="center" vertical="center" wrapText="1"/>
    </xf>
    <xf numFmtId="10" fontId="12" fillId="0" borderId="5" xfId="1" applyNumberFormat="1" applyFont="1" applyFill="1" applyBorder="1" applyAlignment="1">
      <alignment horizontal="center" vertical="center" wrapText="1"/>
    </xf>
    <xf numFmtId="0" fontId="19" fillId="0" borderId="5" xfId="0" applyFont="1" applyFill="1" applyBorder="1" applyAlignment="1">
      <alignment horizontal="justify" vertical="center" wrapText="1"/>
    </xf>
    <xf numFmtId="0" fontId="6" fillId="0" borderId="15" xfId="0" applyFont="1" applyFill="1" applyBorder="1" applyAlignment="1">
      <alignment vertical="center" wrapText="1"/>
    </xf>
    <xf numFmtId="0" fontId="30" fillId="0" borderId="15" xfId="10" applyBorder="1" applyAlignment="1" applyProtection="1">
      <alignment vertical="center" wrapText="1"/>
      <protection locked="0"/>
    </xf>
    <xf numFmtId="0" fontId="12" fillId="10" borderId="20" xfId="0" applyFont="1" applyFill="1" applyBorder="1" applyAlignment="1">
      <alignment horizontal="center" vertical="center" wrapText="1"/>
    </xf>
    <xf numFmtId="0" fontId="12" fillId="10" borderId="21" xfId="0" applyFont="1" applyFill="1" applyBorder="1" applyAlignment="1">
      <alignment horizontal="center" vertical="center" wrapText="1"/>
    </xf>
    <xf numFmtId="0" fontId="6" fillId="0" borderId="32" xfId="0" applyFont="1" applyBorder="1" applyAlignment="1">
      <alignment horizontal="left" vertical="center" wrapText="1"/>
    </xf>
    <xf numFmtId="0" fontId="6" fillId="0" borderId="21" xfId="0" applyFont="1" applyBorder="1" applyAlignment="1">
      <alignment horizontal="left" vertical="center" wrapText="1"/>
    </xf>
    <xf numFmtId="0" fontId="12" fillId="0" borderId="0" xfId="0" applyFont="1" applyAlignment="1">
      <alignment horizontal="center" vertical="center"/>
    </xf>
    <xf numFmtId="0" fontId="6" fillId="11" borderId="12" xfId="0" applyFont="1" applyFill="1" applyBorder="1" applyAlignment="1">
      <alignment horizontal="center" vertical="center"/>
    </xf>
    <xf numFmtId="0" fontId="6" fillId="11" borderId="3" xfId="0" applyFont="1" applyFill="1" applyBorder="1" applyAlignment="1">
      <alignment horizontal="center" vertical="center"/>
    </xf>
    <xf numFmtId="0" fontId="6" fillId="11" borderId="14" xfId="0" applyFont="1" applyFill="1" applyBorder="1" applyAlignment="1">
      <alignment horizontal="center" vertical="center"/>
    </xf>
    <xf numFmtId="0" fontId="6" fillId="11" borderId="15" xfId="0" applyFont="1" applyFill="1" applyBorder="1" applyAlignment="1">
      <alignment horizontal="center" vertical="center"/>
    </xf>
    <xf numFmtId="0" fontId="6" fillId="11" borderId="8" xfId="0" applyFont="1" applyFill="1" applyBorder="1" applyAlignment="1">
      <alignment horizontal="center" vertical="center"/>
    </xf>
    <xf numFmtId="0" fontId="6" fillId="11" borderId="16" xfId="0" applyFont="1" applyFill="1" applyBorder="1" applyAlignment="1">
      <alignment horizontal="center" vertical="center"/>
    </xf>
    <xf numFmtId="0" fontId="6" fillId="0" borderId="12" xfId="0" applyFont="1" applyBorder="1" applyAlignment="1">
      <alignment horizontal="left" vertical="center" wrapText="1"/>
    </xf>
    <xf numFmtId="0" fontId="6" fillId="0" borderId="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8" xfId="0" applyFont="1" applyBorder="1" applyAlignment="1">
      <alignment horizontal="left" vertical="center"/>
    </xf>
    <xf numFmtId="0" fontId="6" fillId="0" borderId="16" xfId="0" applyFont="1" applyBorder="1" applyAlignment="1">
      <alignment horizontal="left" vertical="center"/>
    </xf>
    <xf numFmtId="0" fontId="12" fillId="11" borderId="23" xfId="0" applyFont="1" applyFill="1" applyBorder="1" applyAlignment="1">
      <alignment horizontal="center" vertical="center"/>
    </xf>
    <xf numFmtId="0" fontId="12" fillId="11" borderId="27" xfId="0" applyFont="1" applyFill="1" applyBorder="1" applyAlignment="1">
      <alignment horizontal="center" vertical="center"/>
    </xf>
    <xf numFmtId="0" fontId="12" fillId="11" borderId="28" xfId="0" applyFont="1" applyFill="1" applyBorder="1" applyAlignment="1">
      <alignment horizontal="center" vertical="center"/>
    </xf>
    <xf numFmtId="0" fontId="12" fillId="11" borderId="33" xfId="0" applyFont="1" applyFill="1" applyBorder="1" applyAlignment="1">
      <alignment horizontal="center" vertical="center"/>
    </xf>
    <xf numFmtId="0" fontId="12" fillId="11" borderId="29" xfId="0" applyFont="1" applyFill="1" applyBorder="1" applyAlignment="1">
      <alignment horizontal="center" vertical="center"/>
    </xf>
    <xf numFmtId="0" fontId="12" fillId="11" borderId="30" xfId="0" applyFont="1" applyFill="1" applyBorder="1" applyAlignment="1">
      <alignment horizontal="center" vertical="center"/>
    </xf>
    <xf numFmtId="0" fontId="6" fillId="0" borderId="33" xfId="0" applyFont="1" applyBorder="1" applyAlignment="1">
      <alignment horizontal="left"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6" fillId="0" borderId="33"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33" xfId="0" applyFont="1" applyBorder="1" applyAlignment="1">
      <alignment horizontal="justify" vertical="center" wrapText="1"/>
    </xf>
    <xf numFmtId="0" fontId="6" fillId="0" borderId="29" xfId="0" applyFont="1" applyBorder="1" applyAlignment="1">
      <alignment horizontal="justify" vertical="center"/>
    </xf>
    <xf numFmtId="0" fontId="6" fillId="0" borderId="30" xfId="0" applyFont="1" applyBorder="1" applyAlignment="1">
      <alignment horizontal="justify" vertical="center"/>
    </xf>
    <xf numFmtId="0" fontId="10" fillId="11" borderId="3" xfId="0" applyFont="1" applyFill="1" applyBorder="1" applyAlignment="1">
      <alignment horizontal="center" vertical="center"/>
    </xf>
    <xf numFmtId="0" fontId="10" fillId="11" borderId="15" xfId="0" applyFont="1" applyFill="1" applyBorder="1" applyAlignment="1">
      <alignment horizontal="center" vertical="center"/>
    </xf>
    <xf numFmtId="0" fontId="10" fillId="11" borderId="16" xfId="0" applyFont="1" applyFill="1" applyBorder="1" applyAlignment="1">
      <alignment horizontal="center" vertical="center"/>
    </xf>
    <xf numFmtId="0" fontId="10" fillId="11" borderId="12"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0" fillId="11" borderId="14"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12" fillId="9" borderId="12"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0" fillId="11" borderId="12" xfId="0" applyFont="1" applyFill="1" applyBorder="1" applyAlignment="1">
      <alignment horizontal="center" vertical="center"/>
    </xf>
    <xf numFmtId="0" fontId="10" fillId="11" borderId="2" xfId="0" applyFont="1" applyFill="1" applyBorder="1" applyAlignment="1">
      <alignment horizontal="center" vertical="center"/>
    </xf>
    <xf numFmtId="0" fontId="10" fillId="11" borderId="14" xfId="0" applyFont="1" applyFill="1" applyBorder="1" applyAlignment="1">
      <alignment horizontal="center" vertical="center"/>
    </xf>
    <xf numFmtId="0" fontId="10" fillId="11" borderId="5" xfId="0" applyFont="1" applyFill="1" applyBorder="1" applyAlignment="1">
      <alignment horizontal="center" vertical="center"/>
    </xf>
    <xf numFmtId="0" fontId="12" fillId="7" borderId="25"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13" borderId="14" xfId="0" applyFont="1" applyFill="1" applyBorder="1" applyAlignment="1">
      <alignment horizontal="center" vertical="center" wrapText="1"/>
    </xf>
    <xf numFmtId="0" fontId="12" fillId="13" borderId="5" xfId="0" applyFont="1" applyFill="1" applyBorder="1" applyAlignment="1">
      <alignment horizontal="center" vertical="center" wrapText="1"/>
    </xf>
    <xf numFmtId="0" fontId="12" fillId="13" borderId="15" xfId="0" applyFont="1" applyFill="1" applyBorder="1" applyAlignment="1">
      <alignment horizontal="center" vertical="center" wrapText="1"/>
    </xf>
    <xf numFmtId="0" fontId="12" fillId="13" borderId="1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3"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10" borderId="35"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19" xfId="0" applyFont="1" applyFill="1" applyBorder="1" applyAlignment="1">
      <alignment horizontal="center" vertical="center" wrapText="1"/>
    </xf>
    <xf numFmtId="0" fontId="12" fillId="9" borderId="41"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4" fillId="6" borderId="12" xfId="0" applyFont="1" applyFill="1" applyBorder="1" applyAlignment="1">
      <alignment horizontal="center" vertical="center"/>
    </xf>
    <xf numFmtId="0" fontId="14" fillId="6" borderId="2"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14"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19" xfId="0" applyFont="1" applyFill="1" applyBorder="1" applyAlignment="1">
      <alignment horizontal="center" vertical="center"/>
    </xf>
    <xf numFmtId="0" fontId="6" fillId="7" borderId="38" xfId="0" applyFont="1" applyFill="1" applyBorder="1" applyAlignment="1">
      <alignment horizontal="center" vertical="center" wrapText="1"/>
    </xf>
    <xf numFmtId="0" fontId="6" fillId="7" borderId="39" xfId="0" applyFont="1" applyFill="1" applyBorder="1" applyAlignment="1">
      <alignment horizontal="center" vertical="center" wrapText="1"/>
    </xf>
    <xf numFmtId="0" fontId="6" fillId="7" borderId="40" xfId="0" applyFont="1" applyFill="1" applyBorder="1" applyAlignment="1">
      <alignment horizontal="center" vertical="center" wrapText="1"/>
    </xf>
    <xf numFmtId="0" fontId="16" fillId="0" borderId="12"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7" xfId="0" applyFont="1" applyBorder="1" applyAlignment="1">
      <alignment horizontal="center" vertical="center"/>
    </xf>
    <xf numFmtId="0" fontId="18" fillId="0" borderId="16" xfId="0" applyFont="1" applyBorder="1" applyAlignment="1">
      <alignment horizontal="center" vertical="center"/>
    </xf>
  </cellXfs>
  <cellStyles count="11">
    <cellStyle name="Amarillo" xfId="2"/>
    <cellStyle name="Hyperlink" xfId="10"/>
    <cellStyle name="Millares 2" xfId="4"/>
    <cellStyle name="Millares 3" xfId="3"/>
    <cellStyle name="Normal" xfId="0" builtinId="0"/>
    <cellStyle name="Normal 2" xfId="5"/>
    <cellStyle name="Porcentaje" xfId="1" builtinId="5"/>
    <cellStyle name="Porcentaje 2" xfId="6"/>
    <cellStyle name="Porcentual 2" xfId="7"/>
    <cellStyle name="Rojo" xfId="8"/>
    <cellStyle name="Verde"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biernobogota.sharepoint.com/Users/Edwin.Rendon/Downloads/propuesta%20planes%20de%20gesti&#243;n%20planeac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obiernobogota.sharepoint.com/Users/Edwin.Rendon/Downloads/iv_tri_pin_201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N"/>
      <sheetName val="PES"/>
      <sheetName val="GC"/>
      <sheetName val="Hoja2"/>
    </sheetNames>
    <sheetDataSet>
      <sheetData sheetId="0"/>
      <sheetData sheetId="1"/>
      <sheetData sheetId="2"/>
      <sheetData sheetId="3">
        <row r="2">
          <cell r="D2" t="str">
            <v>SUMA</v>
          </cell>
          <cell r="F2" t="str">
            <v>EFICIENCIA</v>
          </cell>
        </row>
        <row r="3">
          <cell r="D3" t="str">
            <v>CONSTANTE</v>
          </cell>
          <cell r="F3" t="str">
            <v>EFICACIA</v>
          </cell>
        </row>
        <row r="4">
          <cell r="D4" t="str">
            <v>CRECIENTE</v>
          </cell>
          <cell r="F4" t="str">
            <v>EFECTIVIDAD</v>
          </cell>
        </row>
        <row r="5">
          <cell r="D5" t="str">
            <v>DECRECIENTE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s>
    <sheetDataSet>
      <sheetData sheetId="0"/>
      <sheetData sheetId="1">
        <row r="3">
          <cell r="C3" t="str">
            <v>RUTINARIA</v>
          </cell>
        </row>
        <row r="4">
          <cell r="C4" t="str">
            <v>RETADORA (MEJORA)</v>
          </cell>
        </row>
        <row r="5">
          <cell r="C5" t="str">
            <v>GESTION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biernobogota-my.sharepoint.com/:x:/r/personal/aleyda_ayala_gobiernobogota_gov_co/_layouts/15/Doc.aspx?sourcedoc=%7BCC773A69-3D50-45B6-8A13-638801DA92D0%7D&amp;file=Consolidado%20Formulario%20Indicadores%20IV%20Trimestre.xlsx&amp;action=default&amp;mobileredirect=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3"/>
  <sheetViews>
    <sheetView tabSelected="1" zoomScale="60" zoomScaleNormal="60" workbookViewId="0">
      <selection activeCell="AM31" sqref="AM31"/>
    </sheetView>
  </sheetViews>
  <sheetFormatPr baseColWidth="10" defaultColWidth="11.42578125" defaultRowHeight="15" x14ac:dyDescent="0.25"/>
  <cols>
    <col min="1" max="1" width="6.7109375" style="41" customWidth="1"/>
    <col min="2" max="2" width="41.140625" style="15" customWidth="1"/>
    <col min="3" max="3" width="25.85546875" style="15" customWidth="1"/>
    <col min="4" max="4" width="55.28515625" style="15" customWidth="1"/>
    <col min="5" max="5" width="14.140625" style="15" customWidth="1"/>
    <col min="6" max="6" width="17.140625" style="15" customWidth="1"/>
    <col min="7" max="7" width="25.28515625" style="15" customWidth="1"/>
    <col min="8" max="8" width="43.140625" style="15" customWidth="1"/>
    <col min="9" max="9" width="11.42578125" style="41" customWidth="1"/>
    <col min="10" max="10" width="19.7109375" style="15" customWidth="1"/>
    <col min="11" max="11" width="13.42578125" style="14" customWidth="1"/>
    <col min="12" max="15" width="11.42578125" style="41" customWidth="1"/>
    <col min="16" max="16" width="17.7109375" style="15" customWidth="1"/>
    <col min="17" max="17" width="13.7109375" style="15" customWidth="1"/>
    <col min="18" max="18" width="15.5703125" style="14" customWidth="1"/>
    <col min="19" max="19" width="16.28515625" style="14" customWidth="1"/>
    <col min="20" max="20" width="20.5703125" style="14" customWidth="1"/>
    <col min="21" max="21" width="11.42578125" style="15" customWidth="1"/>
    <col min="22" max="22" width="17.7109375" style="64" customWidth="1"/>
    <col min="23" max="23" width="18" style="64" customWidth="1"/>
    <col min="24" max="24" width="19.42578125" style="65" customWidth="1"/>
    <col min="25" max="25" width="50.28515625" style="63" customWidth="1"/>
    <col min="26" max="26" width="18.140625" style="14" customWidth="1"/>
    <col min="27" max="29" width="16.42578125" style="14" customWidth="1"/>
    <col min="30" max="30" width="52" style="14" customWidth="1"/>
    <col min="31" max="31" width="49.28515625" style="14" customWidth="1"/>
    <col min="32" max="33" width="16.42578125" style="64" customWidth="1"/>
    <col min="34" max="34" width="16.42578125" style="65" customWidth="1"/>
    <col min="35" max="35" width="70" style="63" customWidth="1"/>
    <col min="36" max="36" width="55.28515625" style="64" customWidth="1"/>
    <col min="37" max="39" width="16.42578125" style="14" customWidth="1"/>
    <col min="40" max="41" width="55.28515625" style="14" customWidth="1"/>
    <col min="42" max="42" width="16.42578125" style="14" customWidth="1"/>
    <col min="43" max="43" width="17.85546875" style="14" customWidth="1"/>
    <col min="44" max="44" width="16.42578125" style="14" customWidth="1"/>
    <col min="45" max="45" width="19.28515625" style="88" customWidth="1"/>
    <col min="46" max="46" width="67.140625" style="14" customWidth="1"/>
    <col min="47" max="49" width="16.42578125" style="14" customWidth="1"/>
    <col min="50" max="16384" width="11.42578125" style="15"/>
  </cols>
  <sheetData>
    <row r="1" spans="1:11" ht="22.5" customHeight="1" x14ac:dyDescent="0.25">
      <c r="A1" s="358" t="s">
        <v>0</v>
      </c>
      <c r="B1" s="358"/>
      <c r="C1" s="358"/>
      <c r="D1" s="358"/>
      <c r="E1" s="358"/>
      <c r="F1" s="358"/>
      <c r="G1" s="358"/>
      <c r="H1" s="358"/>
      <c r="I1" s="358"/>
      <c r="J1" s="358"/>
      <c r="K1" s="358"/>
    </row>
    <row r="2" spans="1:11" ht="22.5" customHeight="1" x14ac:dyDescent="0.25">
      <c r="A2" s="358" t="s">
        <v>1</v>
      </c>
      <c r="B2" s="358"/>
      <c r="C2" s="358"/>
      <c r="D2" s="358"/>
      <c r="E2" s="358"/>
      <c r="F2" s="358"/>
      <c r="G2" s="358"/>
      <c r="H2" s="358"/>
      <c r="I2" s="358"/>
      <c r="J2" s="358"/>
      <c r="K2" s="358"/>
    </row>
    <row r="3" spans="1:11" ht="22.5" customHeight="1" thickBot="1" x14ac:dyDescent="0.3">
      <c r="A3" s="358" t="s">
        <v>2</v>
      </c>
      <c r="B3" s="358"/>
      <c r="C3" s="358"/>
      <c r="D3" s="358"/>
      <c r="E3" s="358"/>
      <c r="F3" s="358"/>
      <c r="G3" s="358"/>
      <c r="H3" s="358"/>
      <c r="I3" s="358"/>
      <c r="J3" s="358"/>
      <c r="K3" s="358"/>
    </row>
    <row r="4" spans="1:11" ht="15.75" thickBot="1" x14ac:dyDescent="0.3">
      <c r="F4" s="371" t="s">
        <v>3</v>
      </c>
      <c r="G4" s="372"/>
      <c r="H4" s="372"/>
      <c r="I4" s="372"/>
      <c r="J4" s="373"/>
    </row>
    <row r="5" spans="1:11" ht="15.75" customHeight="1" thickBot="1" x14ac:dyDescent="0.3">
      <c r="A5" s="359" t="s">
        <v>4</v>
      </c>
      <c r="B5" s="360"/>
      <c r="C5" s="365" t="s">
        <v>5</v>
      </c>
      <c r="D5" s="366"/>
      <c r="F5" s="174" t="s">
        <v>6</v>
      </c>
      <c r="G5" s="170" t="s">
        <v>7</v>
      </c>
      <c r="H5" s="374" t="s">
        <v>8</v>
      </c>
      <c r="I5" s="375"/>
      <c r="J5" s="376"/>
    </row>
    <row r="6" spans="1:11" ht="22.5" customHeight="1" thickBot="1" x14ac:dyDescent="0.3">
      <c r="A6" s="361"/>
      <c r="B6" s="362"/>
      <c r="C6" s="367"/>
      <c r="D6" s="368"/>
      <c r="F6" s="175">
        <v>1</v>
      </c>
      <c r="G6" s="171" t="s">
        <v>9</v>
      </c>
      <c r="H6" s="377" t="s">
        <v>10</v>
      </c>
      <c r="I6" s="378"/>
      <c r="J6" s="379"/>
    </row>
    <row r="7" spans="1:11" ht="45" customHeight="1" thickBot="1" x14ac:dyDescent="0.3">
      <c r="A7" s="361"/>
      <c r="B7" s="362"/>
      <c r="C7" s="367"/>
      <c r="D7" s="368"/>
      <c r="F7" s="175">
        <v>2</v>
      </c>
      <c r="G7" s="171" t="s">
        <v>11</v>
      </c>
      <c r="H7" s="380" t="s">
        <v>12</v>
      </c>
      <c r="I7" s="381"/>
      <c r="J7" s="382"/>
    </row>
    <row r="8" spans="1:11" ht="390.75" customHeight="1" thickBot="1" x14ac:dyDescent="0.3">
      <c r="A8" s="363"/>
      <c r="B8" s="364"/>
      <c r="C8" s="369"/>
      <c r="D8" s="370"/>
      <c r="F8" s="175">
        <v>3</v>
      </c>
      <c r="G8" s="172" t="s">
        <v>13</v>
      </c>
      <c r="H8" s="383" t="s">
        <v>14</v>
      </c>
      <c r="I8" s="384"/>
      <c r="J8" s="385"/>
    </row>
    <row r="9" spans="1:11" ht="231.75" customHeight="1" thickBot="1" x14ac:dyDescent="0.3">
      <c r="F9" s="175">
        <v>4</v>
      </c>
      <c r="G9" s="172" t="s">
        <v>15</v>
      </c>
      <c r="H9" s="380" t="s">
        <v>16</v>
      </c>
      <c r="I9" s="378"/>
      <c r="J9" s="379"/>
    </row>
    <row r="10" spans="1:11" ht="78.75" customHeight="1" thickBot="1" x14ac:dyDescent="0.3">
      <c r="F10" s="175">
        <v>5</v>
      </c>
      <c r="G10" s="173" t="s">
        <v>17</v>
      </c>
      <c r="H10" s="380" t="s">
        <v>18</v>
      </c>
      <c r="I10" s="381"/>
      <c r="J10" s="382"/>
    </row>
    <row r="11" spans="1:11" ht="191.25" customHeight="1" thickBot="1" x14ac:dyDescent="0.3">
      <c r="F11" s="175">
        <v>6</v>
      </c>
      <c r="G11" s="173" t="s">
        <v>19</v>
      </c>
      <c r="H11" s="380" t="s">
        <v>20</v>
      </c>
      <c r="I11" s="381"/>
      <c r="J11" s="382"/>
    </row>
    <row r="12" spans="1:11" ht="280.5" customHeight="1" thickBot="1" x14ac:dyDescent="0.3">
      <c r="F12" s="175">
        <v>7</v>
      </c>
      <c r="G12" s="173" t="s">
        <v>21</v>
      </c>
      <c r="H12" s="356" t="s">
        <v>22</v>
      </c>
      <c r="I12" s="356"/>
      <c r="J12" s="357"/>
    </row>
    <row r="13" spans="1:11" ht="53.25" customHeight="1" thickBot="1" x14ac:dyDescent="0.3">
      <c r="F13" s="175">
        <v>8</v>
      </c>
      <c r="G13" s="173" t="s">
        <v>23</v>
      </c>
      <c r="H13" s="356" t="s">
        <v>24</v>
      </c>
      <c r="I13" s="356"/>
      <c r="J13" s="357"/>
    </row>
    <row r="14" spans="1:11" ht="59.25" customHeight="1" thickBot="1" x14ac:dyDescent="0.3">
      <c r="F14" s="175">
        <v>9</v>
      </c>
      <c r="G14" s="173" t="s">
        <v>25</v>
      </c>
      <c r="H14" s="356" t="s">
        <v>26</v>
      </c>
      <c r="I14" s="356"/>
      <c r="J14" s="357"/>
    </row>
    <row r="15" spans="1:11" ht="15.75" thickBot="1" x14ac:dyDescent="0.3">
      <c r="F15" s="175">
        <v>10</v>
      </c>
      <c r="G15" s="173" t="s">
        <v>27</v>
      </c>
      <c r="H15" s="356" t="s">
        <v>28</v>
      </c>
      <c r="I15" s="356"/>
      <c r="J15" s="357"/>
    </row>
    <row r="16" spans="1:11" ht="118.5" customHeight="1" thickBot="1" x14ac:dyDescent="0.3">
      <c r="F16" s="127"/>
      <c r="G16" s="128"/>
      <c r="H16" s="129"/>
      <c r="I16" s="129"/>
      <c r="J16" s="129"/>
    </row>
    <row r="17" spans="1:49" s="89" customFormat="1" ht="18.75" customHeight="1" thickBot="1" x14ac:dyDescent="0.3">
      <c r="A17" s="389" t="s">
        <v>29</v>
      </c>
      <c r="B17" s="390"/>
      <c r="C17" s="386" t="s">
        <v>30</v>
      </c>
      <c r="D17" s="399" t="s">
        <v>31</v>
      </c>
      <c r="E17" s="400"/>
      <c r="F17" s="400"/>
      <c r="G17" s="400"/>
      <c r="H17" s="400"/>
      <c r="I17" s="400"/>
      <c r="J17" s="400"/>
      <c r="K17" s="400"/>
      <c r="L17" s="400"/>
      <c r="M17" s="400"/>
      <c r="N17" s="400"/>
      <c r="O17" s="400"/>
      <c r="P17" s="386"/>
      <c r="Q17" s="422" t="s">
        <v>32</v>
      </c>
      <c r="R17" s="423"/>
      <c r="S17" s="423"/>
      <c r="T17" s="424"/>
      <c r="U17" s="428" t="s">
        <v>33</v>
      </c>
      <c r="V17" s="412" t="s">
        <v>34</v>
      </c>
      <c r="W17" s="413"/>
      <c r="X17" s="413"/>
      <c r="Y17" s="413"/>
      <c r="Z17" s="414"/>
      <c r="AA17" s="420" t="s">
        <v>34</v>
      </c>
      <c r="AB17" s="421"/>
      <c r="AC17" s="421"/>
      <c r="AD17" s="421"/>
      <c r="AE17" s="421"/>
      <c r="AF17" s="415" t="s">
        <v>34</v>
      </c>
      <c r="AG17" s="415"/>
      <c r="AH17" s="415"/>
      <c r="AI17" s="415"/>
      <c r="AJ17" s="416"/>
      <c r="AK17" s="393" t="s">
        <v>34</v>
      </c>
      <c r="AL17" s="394"/>
      <c r="AM17" s="394"/>
      <c r="AN17" s="394"/>
      <c r="AO17" s="395"/>
      <c r="AP17" s="403" t="s">
        <v>34</v>
      </c>
      <c r="AQ17" s="404"/>
      <c r="AR17" s="404"/>
      <c r="AS17" s="404"/>
      <c r="AT17" s="405"/>
      <c r="AU17" s="88"/>
      <c r="AV17" s="88"/>
      <c r="AW17" s="88"/>
    </row>
    <row r="18" spans="1:49" s="89" customFormat="1" ht="21" customHeight="1" x14ac:dyDescent="0.25">
      <c r="A18" s="391"/>
      <c r="B18" s="392"/>
      <c r="C18" s="387"/>
      <c r="D18" s="401"/>
      <c r="E18" s="402"/>
      <c r="F18" s="402"/>
      <c r="G18" s="402"/>
      <c r="H18" s="402"/>
      <c r="I18" s="402"/>
      <c r="J18" s="402"/>
      <c r="K18" s="402"/>
      <c r="L18" s="402"/>
      <c r="M18" s="402"/>
      <c r="N18" s="402"/>
      <c r="O18" s="402"/>
      <c r="P18" s="387"/>
      <c r="Q18" s="425"/>
      <c r="R18" s="426"/>
      <c r="S18" s="426"/>
      <c r="T18" s="427"/>
      <c r="U18" s="429"/>
      <c r="V18" s="409" t="s">
        <v>35</v>
      </c>
      <c r="W18" s="410"/>
      <c r="X18" s="410"/>
      <c r="Y18" s="410"/>
      <c r="Z18" s="411"/>
      <c r="AA18" s="393" t="s">
        <v>36</v>
      </c>
      <c r="AB18" s="394"/>
      <c r="AC18" s="394"/>
      <c r="AD18" s="394"/>
      <c r="AE18" s="395"/>
      <c r="AF18" s="417" t="s">
        <v>37</v>
      </c>
      <c r="AG18" s="418"/>
      <c r="AH18" s="418"/>
      <c r="AI18" s="418"/>
      <c r="AJ18" s="419"/>
      <c r="AK18" s="396" t="s">
        <v>38</v>
      </c>
      <c r="AL18" s="397"/>
      <c r="AM18" s="397"/>
      <c r="AN18" s="397"/>
      <c r="AO18" s="398"/>
      <c r="AP18" s="406" t="s">
        <v>39</v>
      </c>
      <c r="AQ18" s="407"/>
      <c r="AR18" s="407"/>
      <c r="AS18" s="407"/>
      <c r="AT18" s="408"/>
      <c r="AU18" s="88"/>
      <c r="AV18" s="88"/>
      <c r="AW18" s="88"/>
    </row>
    <row r="19" spans="1:49" s="88" customFormat="1" ht="45.75" thickBot="1" x14ac:dyDescent="0.3">
      <c r="A19" s="37" t="s">
        <v>40</v>
      </c>
      <c r="B19" s="38" t="s">
        <v>41</v>
      </c>
      <c r="C19" s="388"/>
      <c r="D19" s="37" t="s">
        <v>42</v>
      </c>
      <c r="E19" s="38" t="s">
        <v>43</v>
      </c>
      <c r="F19" s="38" t="s">
        <v>44</v>
      </c>
      <c r="G19" s="38" t="s">
        <v>45</v>
      </c>
      <c r="H19" s="38" t="s">
        <v>46</v>
      </c>
      <c r="I19" s="38" t="s">
        <v>47</v>
      </c>
      <c r="J19" s="38" t="s">
        <v>48</v>
      </c>
      <c r="K19" s="38" t="s">
        <v>49</v>
      </c>
      <c r="L19" s="38" t="s">
        <v>50</v>
      </c>
      <c r="M19" s="38" t="s">
        <v>51</v>
      </c>
      <c r="N19" s="38" t="s">
        <v>52</v>
      </c>
      <c r="O19" s="38" t="s">
        <v>53</v>
      </c>
      <c r="P19" s="39" t="s">
        <v>54</v>
      </c>
      <c r="Q19" s="294" t="s">
        <v>55</v>
      </c>
      <c r="R19" s="295" t="s">
        <v>56</v>
      </c>
      <c r="S19" s="295" t="s">
        <v>57</v>
      </c>
      <c r="T19" s="296" t="s">
        <v>58</v>
      </c>
      <c r="U19" s="430"/>
      <c r="V19" s="297" t="s">
        <v>59</v>
      </c>
      <c r="W19" s="298" t="s">
        <v>60</v>
      </c>
      <c r="X19" s="298" t="s">
        <v>61</v>
      </c>
      <c r="Y19" s="299" t="s">
        <v>62</v>
      </c>
      <c r="Z19" s="300" t="s">
        <v>63</v>
      </c>
      <c r="AA19" s="301" t="s">
        <v>59</v>
      </c>
      <c r="AB19" s="302" t="s">
        <v>60</v>
      </c>
      <c r="AC19" s="302" t="s">
        <v>61</v>
      </c>
      <c r="AD19" s="303" t="s">
        <v>62</v>
      </c>
      <c r="AE19" s="304" t="s">
        <v>63</v>
      </c>
      <c r="AF19" s="305" t="s">
        <v>59</v>
      </c>
      <c r="AG19" s="306" t="s">
        <v>60</v>
      </c>
      <c r="AH19" s="306" t="s">
        <v>61</v>
      </c>
      <c r="AI19" s="307" t="s">
        <v>62</v>
      </c>
      <c r="AJ19" s="308" t="s">
        <v>63</v>
      </c>
      <c r="AK19" s="301" t="s">
        <v>59</v>
      </c>
      <c r="AL19" s="302" t="s">
        <v>60</v>
      </c>
      <c r="AM19" s="302" t="s">
        <v>61</v>
      </c>
      <c r="AN19" s="302" t="s">
        <v>62</v>
      </c>
      <c r="AO19" s="309" t="s">
        <v>63</v>
      </c>
      <c r="AP19" s="310" t="s">
        <v>45</v>
      </c>
      <c r="AQ19" s="311" t="s">
        <v>59</v>
      </c>
      <c r="AR19" s="311" t="s">
        <v>60</v>
      </c>
      <c r="AS19" s="311" t="s">
        <v>61</v>
      </c>
      <c r="AT19" s="312" t="s">
        <v>64</v>
      </c>
    </row>
    <row r="20" spans="1:49" ht="127.5" customHeight="1" x14ac:dyDescent="0.25">
      <c r="A20" s="196">
        <v>7</v>
      </c>
      <c r="B20" s="22" t="s">
        <v>65</v>
      </c>
      <c r="C20" s="55" t="s">
        <v>66</v>
      </c>
      <c r="D20" s="36" t="s">
        <v>67</v>
      </c>
      <c r="E20" s="274">
        <v>0.04</v>
      </c>
      <c r="F20" s="42" t="s">
        <v>68</v>
      </c>
      <c r="G20" s="43" t="s">
        <v>69</v>
      </c>
      <c r="H20" s="43" t="s">
        <v>70</v>
      </c>
      <c r="I20" s="97" t="s">
        <v>71</v>
      </c>
      <c r="J20" s="21" t="s">
        <v>72</v>
      </c>
      <c r="K20" s="22" t="s">
        <v>73</v>
      </c>
      <c r="L20" s="105">
        <v>0</v>
      </c>
      <c r="M20" s="105">
        <v>0</v>
      </c>
      <c r="N20" s="106">
        <v>0</v>
      </c>
      <c r="O20" s="105">
        <v>1</v>
      </c>
      <c r="P20" s="98">
        <v>1</v>
      </c>
      <c r="Q20" s="275" t="s">
        <v>74</v>
      </c>
      <c r="R20" s="276" t="s">
        <v>75</v>
      </c>
      <c r="S20" s="276" t="s">
        <v>76</v>
      </c>
      <c r="T20" s="277" t="s">
        <v>77</v>
      </c>
      <c r="U20" s="278" t="str">
        <f>IF(Q20="EFICACIA","SI","NO")</f>
        <v>SI</v>
      </c>
      <c r="V20" s="279" t="s">
        <v>78</v>
      </c>
      <c r="W20" s="169" t="s">
        <v>78</v>
      </c>
      <c r="X20" s="280" t="s">
        <v>78</v>
      </c>
      <c r="Y20" s="280" t="s">
        <v>78</v>
      </c>
      <c r="Z20" s="281" t="s">
        <v>79</v>
      </c>
      <c r="AA20" s="282" t="s">
        <v>78</v>
      </c>
      <c r="AB20" s="283" t="s">
        <v>78</v>
      </c>
      <c r="AC20" s="284" t="s">
        <v>78</v>
      </c>
      <c r="AD20" s="283" t="s">
        <v>78</v>
      </c>
      <c r="AE20" s="285" t="s">
        <v>78</v>
      </c>
      <c r="AF20" s="286" t="s">
        <v>78</v>
      </c>
      <c r="AG20" s="283" t="s">
        <v>78</v>
      </c>
      <c r="AH20" s="284" t="s">
        <v>78</v>
      </c>
      <c r="AI20" s="287" t="s">
        <v>78</v>
      </c>
      <c r="AJ20" s="288" t="s">
        <v>78</v>
      </c>
      <c r="AK20" s="279">
        <f>O20</f>
        <v>1</v>
      </c>
      <c r="AL20" s="283">
        <v>1</v>
      </c>
      <c r="AM20" s="289">
        <v>1</v>
      </c>
      <c r="AN20" s="290" t="s">
        <v>80</v>
      </c>
      <c r="AO20" s="291" t="s">
        <v>81</v>
      </c>
      <c r="AP20" s="292" t="str">
        <f>G20</f>
        <v>Línea base construida</v>
      </c>
      <c r="AQ20" s="283">
        <v>1</v>
      </c>
      <c r="AR20" s="283">
        <v>1</v>
      </c>
      <c r="AS20" s="342">
        <v>1</v>
      </c>
      <c r="AT20" s="293" t="s">
        <v>82</v>
      </c>
    </row>
    <row r="21" spans="1:49" ht="156" customHeight="1" x14ac:dyDescent="0.25">
      <c r="A21" s="56">
        <v>7</v>
      </c>
      <c r="B21" s="20" t="s">
        <v>65</v>
      </c>
      <c r="C21" s="57" t="s">
        <v>66</v>
      </c>
      <c r="D21" s="28" t="s">
        <v>83</v>
      </c>
      <c r="E21" s="181">
        <v>0.04</v>
      </c>
      <c r="F21" s="44" t="s">
        <v>68</v>
      </c>
      <c r="G21" s="45" t="s">
        <v>69</v>
      </c>
      <c r="H21" s="45" t="s">
        <v>84</v>
      </c>
      <c r="I21" s="90" t="s">
        <v>71</v>
      </c>
      <c r="J21" s="18" t="s">
        <v>72</v>
      </c>
      <c r="K21" s="20" t="s">
        <v>85</v>
      </c>
      <c r="L21" s="165">
        <v>0</v>
      </c>
      <c r="M21" s="165">
        <v>0</v>
      </c>
      <c r="N21" s="165">
        <v>1</v>
      </c>
      <c r="O21" s="165">
        <v>0</v>
      </c>
      <c r="P21" s="99">
        <v>1</v>
      </c>
      <c r="Q21" s="40" t="s">
        <v>74</v>
      </c>
      <c r="R21" s="13" t="s">
        <v>75</v>
      </c>
      <c r="S21" s="13" t="s">
        <v>76</v>
      </c>
      <c r="T21" s="230" t="s">
        <v>86</v>
      </c>
      <c r="U21" s="239" t="str">
        <f t="shared" ref="U21:U39" si="0">IF(Q21="EFICACIA","SI","NO")</f>
        <v>SI</v>
      </c>
      <c r="V21" s="137" t="s">
        <v>78</v>
      </c>
      <c r="W21" s="166" t="s">
        <v>78</v>
      </c>
      <c r="X21" s="67" t="s">
        <v>78</v>
      </c>
      <c r="Y21" s="166" t="s">
        <v>78</v>
      </c>
      <c r="Z21" s="163" t="s">
        <v>78</v>
      </c>
      <c r="AA21" s="164" t="s">
        <v>78</v>
      </c>
      <c r="AB21" s="102" t="s">
        <v>78</v>
      </c>
      <c r="AC21" s="103" t="s">
        <v>78</v>
      </c>
      <c r="AD21" s="102" t="s">
        <v>78</v>
      </c>
      <c r="AE21" s="153" t="s">
        <v>78</v>
      </c>
      <c r="AF21" s="108">
        <f t="shared" ref="AF21:AF44" si="1">N21</f>
        <v>1</v>
      </c>
      <c r="AG21" s="162">
        <v>1</v>
      </c>
      <c r="AH21" s="139">
        <v>1</v>
      </c>
      <c r="AI21" s="167" t="s">
        <v>87</v>
      </c>
      <c r="AJ21" s="159" t="s">
        <v>88</v>
      </c>
      <c r="AK21" s="164" t="s">
        <v>78</v>
      </c>
      <c r="AL21" s="102" t="s">
        <v>78</v>
      </c>
      <c r="AM21" s="103" t="s">
        <v>78</v>
      </c>
      <c r="AN21" s="102" t="s">
        <v>78</v>
      </c>
      <c r="AO21" s="153" t="s">
        <v>78</v>
      </c>
      <c r="AP21" s="62" t="str">
        <f t="shared" ref="AP21:AP46" si="2">G21</f>
        <v>Línea base construida</v>
      </c>
      <c r="AQ21" s="102">
        <v>1</v>
      </c>
      <c r="AR21" s="102">
        <v>1</v>
      </c>
      <c r="AS21" s="139">
        <v>1</v>
      </c>
      <c r="AT21" s="85" t="s">
        <v>89</v>
      </c>
    </row>
    <row r="22" spans="1:49" ht="214.5" customHeight="1" x14ac:dyDescent="0.25">
      <c r="A22" s="56">
        <v>6</v>
      </c>
      <c r="B22" s="20" t="s">
        <v>90</v>
      </c>
      <c r="C22" s="57" t="s">
        <v>66</v>
      </c>
      <c r="D22" s="28" t="s">
        <v>91</v>
      </c>
      <c r="E22" s="181">
        <v>0.04</v>
      </c>
      <c r="F22" s="12" t="s">
        <v>92</v>
      </c>
      <c r="G22" s="2" t="s">
        <v>93</v>
      </c>
      <c r="H22" s="2" t="s">
        <v>94</v>
      </c>
      <c r="I22" s="46" t="s">
        <v>95</v>
      </c>
      <c r="J22" s="18" t="s">
        <v>96</v>
      </c>
      <c r="K22" s="20" t="s">
        <v>97</v>
      </c>
      <c r="L22" s="104">
        <v>0</v>
      </c>
      <c r="M22" s="53">
        <v>1</v>
      </c>
      <c r="N22" s="53">
        <v>1</v>
      </c>
      <c r="O22" s="53">
        <v>1</v>
      </c>
      <c r="P22" s="107">
        <v>1</v>
      </c>
      <c r="Q22" s="40" t="s">
        <v>74</v>
      </c>
      <c r="R22" s="13" t="s">
        <v>98</v>
      </c>
      <c r="S22" s="13" t="s">
        <v>76</v>
      </c>
      <c r="T22" s="230" t="s">
        <v>99</v>
      </c>
      <c r="U22" s="239" t="str">
        <f t="shared" si="0"/>
        <v>SI</v>
      </c>
      <c r="V22" s="137" t="s">
        <v>78</v>
      </c>
      <c r="W22" s="166" t="s">
        <v>78</v>
      </c>
      <c r="X22" s="67" t="s">
        <v>78</v>
      </c>
      <c r="Y22" s="166" t="s">
        <v>78</v>
      </c>
      <c r="Z22" s="163" t="s">
        <v>78</v>
      </c>
      <c r="AA22" s="259">
        <v>1</v>
      </c>
      <c r="AB22" s="83">
        <v>1</v>
      </c>
      <c r="AC22" s="83">
        <v>1</v>
      </c>
      <c r="AD22" s="84" t="s">
        <v>100</v>
      </c>
      <c r="AE22" s="85" t="s">
        <v>101</v>
      </c>
      <c r="AF22" s="160">
        <v>1</v>
      </c>
      <c r="AG22" s="135">
        <v>1</v>
      </c>
      <c r="AH22" s="139">
        <v>1</v>
      </c>
      <c r="AI22" s="121" t="s">
        <v>102</v>
      </c>
      <c r="AJ22" s="158" t="s">
        <v>103</v>
      </c>
      <c r="AK22" s="141">
        <v>1</v>
      </c>
      <c r="AL22" s="135">
        <v>1</v>
      </c>
      <c r="AM22" s="135">
        <v>1</v>
      </c>
      <c r="AN22" s="84" t="s">
        <v>104</v>
      </c>
      <c r="AO22" s="85" t="s">
        <v>105</v>
      </c>
      <c r="AP22" s="62" t="str">
        <f t="shared" si="2"/>
        <v xml:space="preserve">Porcentaje de cumplimiento del Plan de Acción para la implementación de los presupuestos participativos </v>
      </c>
      <c r="AQ22" s="135">
        <v>1</v>
      </c>
      <c r="AR22" s="135">
        <v>1</v>
      </c>
      <c r="AS22" s="139">
        <v>1</v>
      </c>
      <c r="AT22" s="85" t="s">
        <v>106</v>
      </c>
    </row>
    <row r="23" spans="1:49" ht="75" x14ac:dyDescent="0.25">
      <c r="A23" s="56">
        <v>6</v>
      </c>
      <c r="B23" s="20" t="s">
        <v>90</v>
      </c>
      <c r="C23" s="57" t="s">
        <v>66</v>
      </c>
      <c r="D23" s="47" t="s">
        <v>107</v>
      </c>
      <c r="E23" s="181">
        <v>0.04</v>
      </c>
      <c r="F23" s="12" t="s">
        <v>92</v>
      </c>
      <c r="G23" s="2" t="s">
        <v>108</v>
      </c>
      <c r="H23" s="2" t="s">
        <v>109</v>
      </c>
      <c r="I23" s="46">
        <v>57.9</v>
      </c>
      <c r="J23" s="18" t="s">
        <v>110</v>
      </c>
      <c r="K23" s="20" t="s">
        <v>111</v>
      </c>
      <c r="L23" s="104">
        <v>0</v>
      </c>
      <c r="M23" s="104">
        <v>0</v>
      </c>
      <c r="N23" s="104">
        <v>0</v>
      </c>
      <c r="O23" s="54">
        <v>0.9</v>
      </c>
      <c r="P23" s="107">
        <v>0.9</v>
      </c>
      <c r="Q23" s="40" t="s">
        <v>74</v>
      </c>
      <c r="R23" s="13" t="s">
        <v>112</v>
      </c>
      <c r="S23" s="13" t="s">
        <v>76</v>
      </c>
      <c r="T23" s="230" t="s">
        <v>113</v>
      </c>
      <c r="U23" s="239" t="str">
        <f t="shared" si="0"/>
        <v>SI</v>
      </c>
      <c r="V23" s="137" t="s">
        <v>78</v>
      </c>
      <c r="W23" s="166" t="s">
        <v>78</v>
      </c>
      <c r="X23" s="67" t="s">
        <v>78</v>
      </c>
      <c r="Y23" s="166" t="s">
        <v>78</v>
      </c>
      <c r="Z23" s="163" t="s">
        <v>78</v>
      </c>
      <c r="AA23" s="164" t="s">
        <v>78</v>
      </c>
      <c r="AB23" s="102" t="s">
        <v>78</v>
      </c>
      <c r="AC23" s="103" t="s">
        <v>78</v>
      </c>
      <c r="AD23" s="102" t="s">
        <v>78</v>
      </c>
      <c r="AE23" s="153" t="s">
        <v>78</v>
      </c>
      <c r="AF23" s="244" t="s">
        <v>78</v>
      </c>
      <c r="AG23" s="102" t="s">
        <v>78</v>
      </c>
      <c r="AH23" s="103" t="s">
        <v>78</v>
      </c>
      <c r="AI23" s="121" t="s">
        <v>78</v>
      </c>
      <c r="AJ23" s="158" t="s">
        <v>78</v>
      </c>
      <c r="AK23" s="142">
        <f t="shared" ref="AK23:AK46" si="3">O23</f>
        <v>0.9</v>
      </c>
      <c r="AL23" s="135">
        <v>0.749</v>
      </c>
      <c r="AM23" s="135">
        <f>AL23/AK23</f>
        <v>0.8322222222222222</v>
      </c>
      <c r="AN23" s="84" t="s">
        <v>114</v>
      </c>
      <c r="AO23" s="85" t="s">
        <v>115</v>
      </c>
      <c r="AP23" s="62" t="str">
        <f t="shared" si="2"/>
        <v xml:space="preserve">Porcentaje de cumplimiento físico acumulado del Plan de Desarrollo Local </v>
      </c>
      <c r="AQ23" s="135">
        <v>0.9</v>
      </c>
      <c r="AR23" s="135">
        <v>0.749</v>
      </c>
      <c r="AS23" s="139">
        <f>AR23/AQ23</f>
        <v>0.8322222222222222</v>
      </c>
      <c r="AT23" s="85" t="s">
        <v>116</v>
      </c>
    </row>
    <row r="24" spans="1:49" ht="90" x14ac:dyDescent="0.25">
      <c r="A24" s="56">
        <v>6</v>
      </c>
      <c r="B24" s="20" t="s">
        <v>90</v>
      </c>
      <c r="C24" s="57" t="s">
        <v>117</v>
      </c>
      <c r="D24" s="29" t="s">
        <v>118</v>
      </c>
      <c r="E24" s="181">
        <v>0.04</v>
      </c>
      <c r="F24" s="12" t="s">
        <v>68</v>
      </c>
      <c r="G24" s="2" t="s">
        <v>119</v>
      </c>
      <c r="H24" s="2" t="s">
        <v>120</v>
      </c>
      <c r="I24" s="49" t="s">
        <v>121</v>
      </c>
      <c r="J24" s="18" t="s">
        <v>110</v>
      </c>
      <c r="K24" s="20" t="s">
        <v>122</v>
      </c>
      <c r="L24" s="104">
        <v>0</v>
      </c>
      <c r="M24" s="53">
        <v>0.2</v>
      </c>
      <c r="N24" s="104">
        <v>0</v>
      </c>
      <c r="O24" s="53">
        <v>0.92</v>
      </c>
      <c r="P24" s="107">
        <v>0.92</v>
      </c>
      <c r="Q24" s="40" t="s">
        <v>74</v>
      </c>
      <c r="R24" s="13" t="s">
        <v>123</v>
      </c>
      <c r="S24" s="13" t="s">
        <v>124</v>
      </c>
      <c r="T24" s="230" t="s">
        <v>125</v>
      </c>
      <c r="U24" s="239" t="str">
        <f t="shared" si="0"/>
        <v>SI</v>
      </c>
      <c r="V24" s="137" t="s">
        <v>78</v>
      </c>
      <c r="W24" s="166" t="s">
        <v>78</v>
      </c>
      <c r="X24" s="67" t="s">
        <v>78</v>
      </c>
      <c r="Y24" s="166" t="s">
        <v>78</v>
      </c>
      <c r="Z24" s="163" t="s">
        <v>78</v>
      </c>
      <c r="AA24" s="142">
        <v>0.2</v>
      </c>
      <c r="AB24" s="110">
        <v>0.48520000000000002</v>
      </c>
      <c r="AC24" s="101">
        <v>1</v>
      </c>
      <c r="AD24" s="111" t="s">
        <v>126</v>
      </c>
      <c r="AE24" s="260" t="s">
        <v>127</v>
      </c>
      <c r="AF24" s="244" t="s">
        <v>78</v>
      </c>
      <c r="AG24" s="102" t="s">
        <v>78</v>
      </c>
      <c r="AH24" s="103" t="s">
        <v>78</v>
      </c>
      <c r="AI24" s="121" t="s">
        <v>78</v>
      </c>
      <c r="AJ24" s="158" t="s">
        <v>78</v>
      </c>
      <c r="AK24" s="142">
        <f t="shared" si="3"/>
        <v>0.92</v>
      </c>
      <c r="AL24" s="144">
        <v>0.99339999999999995</v>
      </c>
      <c r="AM24" s="135">
        <v>1</v>
      </c>
      <c r="AN24" s="84" t="s">
        <v>128</v>
      </c>
      <c r="AO24" s="85" t="s">
        <v>129</v>
      </c>
      <c r="AP24" s="62" t="str">
        <f t="shared" si="2"/>
        <v>Porcentaje de compromiso del presupuesto de inversión directa de la vigencia 2020</v>
      </c>
      <c r="AQ24" s="135">
        <v>0.92</v>
      </c>
      <c r="AR24" s="144">
        <v>0.99339999999999995</v>
      </c>
      <c r="AS24" s="139">
        <v>1</v>
      </c>
      <c r="AT24" s="85" t="s">
        <v>130</v>
      </c>
    </row>
    <row r="25" spans="1:49" ht="98.25" customHeight="1" x14ac:dyDescent="0.25">
      <c r="A25" s="56">
        <v>6</v>
      </c>
      <c r="B25" s="20" t="s">
        <v>90</v>
      </c>
      <c r="C25" s="57" t="s">
        <v>117</v>
      </c>
      <c r="D25" s="29" t="s">
        <v>131</v>
      </c>
      <c r="E25" s="181">
        <v>0.04</v>
      </c>
      <c r="F25" s="12" t="s">
        <v>68</v>
      </c>
      <c r="G25" s="2" t="s">
        <v>132</v>
      </c>
      <c r="H25" s="2" t="s">
        <v>133</v>
      </c>
      <c r="I25" s="49" t="s">
        <v>134</v>
      </c>
      <c r="J25" s="18" t="s">
        <v>110</v>
      </c>
      <c r="K25" s="20" t="s">
        <v>135</v>
      </c>
      <c r="L25" s="104">
        <v>0</v>
      </c>
      <c r="M25" s="104">
        <v>0</v>
      </c>
      <c r="N25" s="104">
        <v>0</v>
      </c>
      <c r="O25" s="53">
        <v>0.5</v>
      </c>
      <c r="P25" s="107">
        <v>0.5</v>
      </c>
      <c r="Q25" s="40" t="s">
        <v>74</v>
      </c>
      <c r="R25" s="13" t="s">
        <v>123</v>
      </c>
      <c r="S25" s="13" t="s">
        <v>124</v>
      </c>
      <c r="T25" s="230" t="s">
        <v>125</v>
      </c>
      <c r="U25" s="239" t="str">
        <f t="shared" si="0"/>
        <v>SI</v>
      </c>
      <c r="V25" s="137" t="s">
        <v>78</v>
      </c>
      <c r="W25" s="166" t="s">
        <v>78</v>
      </c>
      <c r="X25" s="67" t="s">
        <v>78</v>
      </c>
      <c r="Y25" s="166" t="s">
        <v>78</v>
      </c>
      <c r="Z25" s="163" t="s">
        <v>78</v>
      </c>
      <c r="AA25" s="137" t="s">
        <v>78</v>
      </c>
      <c r="AB25" s="166" t="s">
        <v>78</v>
      </c>
      <c r="AC25" s="103" t="s">
        <v>78</v>
      </c>
      <c r="AD25" s="102" t="s">
        <v>78</v>
      </c>
      <c r="AE25" s="153" t="s">
        <v>78</v>
      </c>
      <c r="AF25" s="244" t="s">
        <v>78</v>
      </c>
      <c r="AG25" s="102" t="s">
        <v>78</v>
      </c>
      <c r="AH25" s="103" t="s">
        <v>78</v>
      </c>
      <c r="AI25" s="121" t="s">
        <v>78</v>
      </c>
      <c r="AJ25" s="158" t="s">
        <v>78</v>
      </c>
      <c r="AK25" s="142">
        <f t="shared" si="3"/>
        <v>0.5</v>
      </c>
      <c r="AL25" s="144">
        <v>0.62719999999999998</v>
      </c>
      <c r="AM25" s="135">
        <v>1</v>
      </c>
      <c r="AN25" s="84" t="s">
        <v>136</v>
      </c>
      <c r="AO25" s="85" t="s">
        <v>129</v>
      </c>
      <c r="AP25" s="62" t="str">
        <f t="shared" si="2"/>
        <v>Porcentaje de Giros de la Vigencia 2019</v>
      </c>
      <c r="AQ25" s="135">
        <v>0.5</v>
      </c>
      <c r="AR25" s="144">
        <v>0.62719999999999998</v>
      </c>
      <c r="AS25" s="139">
        <v>1</v>
      </c>
      <c r="AT25" s="85" t="s">
        <v>137</v>
      </c>
    </row>
    <row r="26" spans="1:49" ht="97.5" customHeight="1" x14ac:dyDescent="0.25">
      <c r="A26" s="56">
        <v>6</v>
      </c>
      <c r="B26" s="20" t="s">
        <v>90</v>
      </c>
      <c r="C26" s="57" t="s">
        <v>117</v>
      </c>
      <c r="D26" s="29" t="s">
        <v>138</v>
      </c>
      <c r="E26" s="181">
        <v>0.04</v>
      </c>
      <c r="F26" s="12" t="s">
        <v>68</v>
      </c>
      <c r="G26" s="2" t="s">
        <v>139</v>
      </c>
      <c r="H26" s="2" t="s">
        <v>140</v>
      </c>
      <c r="I26" s="48">
        <v>0.79690000000000005</v>
      </c>
      <c r="J26" s="18" t="s">
        <v>110</v>
      </c>
      <c r="K26" s="20" t="s">
        <v>141</v>
      </c>
      <c r="L26" s="104">
        <v>0</v>
      </c>
      <c r="M26" s="104">
        <v>0</v>
      </c>
      <c r="N26" s="104">
        <v>0</v>
      </c>
      <c r="O26" s="53">
        <v>0.6</v>
      </c>
      <c r="P26" s="107">
        <v>0.6</v>
      </c>
      <c r="Q26" s="40" t="s">
        <v>74</v>
      </c>
      <c r="R26" s="13" t="s">
        <v>123</v>
      </c>
      <c r="S26" s="13" t="s">
        <v>124</v>
      </c>
      <c r="T26" s="230" t="s">
        <v>125</v>
      </c>
      <c r="U26" s="239" t="str">
        <f t="shared" si="0"/>
        <v>SI</v>
      </c>
      <c r="V26" s="137" t="s">
        <v>78</v>
      </c>
      <c r="W26" s="166" t="s">
        <v>78</v>
      </c>
      <c r="X26" s="67" t="s">
        <v>78</v>
      </c>
      <c r="Y26" s="166" t="s">
        <v>78</v>
      </c>
      <c r="Z26" s="163" t="s">
        <v>78</v>
      </c>
      <c r="AA26" s="137" t="s">
        <v>78</v>
      </c>
      <c r="AB26" s="102" t="s">
        <v>78</v>
      </c>
      <c r="AC26" s="103" t="s">
        <v>78</v>
      </c>
      <c r="AD26" s="102" t="s">
        <v>78</v>
      </c>
      <c r="AE26" s="153" t="s">
        <v>78</v>
      </c>
      <c r="AF26" s="244" t="s">
        <v>78</v>
      </c>
      <c r="AG26" s="102" t="s">
        <v>78</v>
      </c>
      <c r="AH26" s="103" t="s">
        <v>78</v>
      </c>
      <c r="AI26" s="121" t="s">
        <v>78</v>
      </c>
      <c r="AJ26" s="158" t="s">
        <v>78</v>
      </c>
      <c r="AK26" s="142">
        <f t="shared" si="3"/>
        <v>0.6</v>
      </c>
      <c r="AL26" s="144">
        <v>0.73529999999999995</v>
      </c>
      <c r="AM26" s="135">
        <v>1</v>
      </c>
      <c r="AN26" s="84" t="s">
        <v>136</v>
      </c>
      <c r="AO26" s="85" t="s">
        <v>129</v>
      </c>
      <c r="AP26" s="62" t="str">
        <f t="shared" si="2"/>
        <v>Porcentaje de Giros de Obligaciones por Pagar 2019 y anteriores</v>
      </c>
      <c r="AQ26" s="135">
        <v>0.6</v>
      </c>
      <c r="AR26" s="144">
        <v>0.73529999999999995</v>
      </c>
      <c r="AS26" s="139">
        <v>1</v>
      </c>
      <c r="AT26" s="85" t="s">
        <v>142</v>
      </c>
    </row>
    <row r="27" spans="1:49" ht="75" x14ac:dyDescent="0.25">
      <c r="A27" s="56">
        <v>6</v>
      </c>
      <c r="B27" s="20" t="s">
        <v>90</v>
      </c>
      <c r="C27" s="57" t="s">
        <v>117</v>
      </c>
      <c r="D27" s="30" t="s">
        <v>143</v>
      </c>
      <c r="E27" s="181">
        <v>0.04</v>
      </c>
      <c r="F27" s="12" t="s">
        <v>68</v>
      </c>
      <c r="G27" s="2" t="s">
        <v>144</v>
      </c>
      <c r="H27" s="2" t="s">
        <v>145</v>
      </c>
      <c r="I27" s="48">
        <v>0.44490000000000002</v>
      </c>
      <c r="J27" s="18" t="s">
        <v>110</v>
      </c>
      <c r="K27" s="20" t="s">
        <v>146</v>
      </c>
      <c r="L27" s="104">
        <v>0</v>
      </c>
      <c r="M27" s="104">
        <v>0</v>
      </c>
      <c r="N27" s="104">
        <v>0</v>
      </c>
      <c r="O27" s="53">
        <v>0.7</v>
      </c>
      <c r="P27" s="107">
        <v>0.7</v>
      </c>
      <c r="Q27" s="40" t="s">
        <v>74</v>
      </c>
      <c r="R27" s="13" t="s">
        <v>123</v>
      </c>
      <c r="S27" s="13" t="s">
        <v>124</v>
      </c>
      <c r="T27" s="230" t="s">
        <v>125</v>
      </c>
      <c r="U27" s="239" t="str">
        <f t="shared" si="0"/>
        <v>SI</v>
      </c>
      <c r="V27" s="137" t="s">
        <v>78</v>
      </c>
      <c r="W27" s="166" t="s">
        <v>78</v>
      </c>
      <c r="X27" s="67" t="s">
        <v>78</v>
      </c>
      <c r="Y27" s="166" t="s">
        <v>78</v>
      </c>
      <c r="Z27" s="163" t="s">
        <v>78</v>
      </c>
      <c r="AA27" s="137" t="s">
        <v>78</v>
      </c>
      <c r="AB27" s="102" t="s">
        <v>78</v>
      </c>
      <c r="AC27" s="103" t="s">
        <v>78</v>
      </c>
      <c r="AD27" s="102" t="s">
        <v>78</v>
      </c>
      <c r="AE27" s="153" t="s">
        <v>78</v>
      </c>
      <c r="AF27" s="244" t="s">
        <v>78</v>
      </c>
      <c r="AG27" s="102" t="s">
        <v>78</v>
      </c>
      <c r="AH27" s="103" t="s">
        <v>78</v>
      </c>
      <c r="AI27" s="121" t="s">
        <v>78</v>
      </c>
      <c r="AJ27" s="158" t="s">
        <v>78</v>
      </c>
      <c r="AK27" s="142">
        <f t="shared" si="3"/>
        <v>0.7</v>
      </c>
      <c r="AL27" s="135">
        <v>0.56969999999999998</v>
      </c>
      <c r="AM27" s="135">
        <v>0.81</v>
      </c>
      <c r="AN27" s="84" t="s">
        <v>147</v>
      </c>
      <c r="AO27" s="85" t="s">
        <v>129</v>
      </c>
      <c r="AP27" s="62" t="str">
        <f t="shared" si="2"/>
        <v xml:space="preserve">Porcentaje de Giros de Obligaciones por Pagar </v>
      </c>
      <c r="AQ27" s="135">
        <v>0.7</v>
      </c>
      <c r="AR27" s="135">
        <v>0.56969999999999998</v>
      </c>
      <c r="AS27" s="139">
        <v>0.81</v>
      </c>
      <c r="AT27" s="85" t="s">
        <v>148</v>
      </c>
    </row>
    <row r="28" spans="1:49" ht="198" customHeight="1" x14ac:dyDescent="0.25">
      <c r="A28" s="56">
        <v>6</v>
      </c>
      <c r="B28" s="20" t="s">
        <v>90</v>
      </c>
      <c r="C28" s="57" t="s">
        <v>117</v>
      </c>
      <c r="D28" s="29" t="s">
        <v>149</v>
      </c>
      <c r="E28" s="181">
        <v>0.04</v>
      </c>
      <c r="F28" s="12" t="s">
        <v>92</v>
      </c>
      <c r="G28" s="2" t="s">
        <v>150</v>
      </c>
      <c r="H28" s="19" t="s">
        <v>94</v>
      </c>
      <c r="I28" s="46" t="s">
        <v>95</v>
      </c>
      <c r="J28" s="18" t="s">
        <v>96</v>
      </c>
      <c r="K28" s="20" t="s">
        <v>97</v>
      </c>
      <c r="L28" s="104">
        <v>0</v>
      </c>
      <c r="M28" s="53">
        <v>1</v>
      </c>
      <c r="N28" s="53">
        <v>1</v>
      </c>
      <c r="O28" s="53">
        <v>1</v>
      </c>
      <c r="P28" s="107">
        <v>1</v>
      </c>
      <c r="Q28" s="40" t="s">
        <v>74</v>
      </c>
      <c r="R28" s="13" t="s">
        <v>151</v>
      </c>
      <c r="S28" s="13" t="s">
        <v>152</v>
      </c>
      <c r="T28" s="230" t="s">
        <v>153</v>
      </c>
      <c r="U28" s="239" t="str">
        <f t="shared" si="0"/>
        <v>SI</v>
      </c>
      <c r="V28" s="137" t="s">
        <v>78</v>
      </c>
      <c r="W28" s="166" t="s">
        <v>78</v>
      </c>
      <c r="X28" s="67" t="s">
        <v>78</v>
      </c>
      <c r="Y28" s="166" t="s">
        <v>78</v>
      </c>
      <c r="Z28" s="163" t="s">
        <v>78</v>
      </c>
      <c r="AA28" s="142">
        <v>1</v>
      </c>
      <c r="AB28" s="6">
        <v>1</v>
      </c>
      <c r="AC28" s="6">
        <v>1</v>
      </c>
      <c r="AD28" s="111" t="s">
        <v>154</v>
      </c>
      <c r="AE28" s="260" t="s">
        <v>155</v>
      </c>
      <c r="AF28" s="109">
        <f t="shared" si="1"/>
        <v>1</v>
      </c>
      <c r="AG28" s="143">
        <v>0.75</v>
      </c>
      <c r="AH28" s="134">
        <v>0.75</v>
      </c>
      <c r="AI28" s="69" t="s">
        <v>156</v>
      </c>
      <c r="AJ28" s="268" t="s">
        <v>157</v>
      </c>
      <c r="AK28" s="141">
        <f>O28</f>
        <v>1</v>
      </c>
      <c r="AL28" s="135">
        <v>0.89</v>
      </c>
      <c r="AM28" s="135">
        <v>0.89</v>
      </c>
      <c r="AN28" s="84" t="s">
        <v>158</v>
      </c>
      <c r="AO28" s="85" t="s">
        <v>159</v>
      </c>
      <c r="AP28" s="62" t="str">
        <f t="shared" si="2"/>
        <v>Porcentaje de ejecución del SIPSE local</v>
      </c>
      <c r="AQ28" s="135">
        <v>1</v>
      </c>
      <c r="AR28" s="135">
        <v>0.89</v>
      </c>
      <c r="AS28" s="139">
        <v>0.89</v>
      </c>
      <c r="AT28" s="85" t="s">
        <v>160</v>
      </c>
    </row>
    <row r="29" spans="1:49" ht="257.25" customHeight="1" x14ac:dyDescent="0.25">
      <c r="A29" s="56">
        <v>6</v>
      </c>
      <c r="B29" s="20" t="s">
        <v>90</v>
      </c>
      <c r="C29" s="57" t="s">
        <v>117</v>
      </c>
      <c r="D29" s="29" t="s">
        <v>161</v>
      </c>
      <c r="E29" s="181">
        <v>0.04</v>
      </c>
      <c r="F29" s="12" t="s">
        <v>68</v>
      </c>
      <c r="G29" s="2" t="s">
        <v>162</v>
      </c>
      <c r="H29" s="19" t="s">
        <v>94</v>
      </c>
      <c r="I29" s="46" t="s">
        <v>95</v>
      </c>
      <c r="J29" s="18" t="s">
        <v>96</v>
      </c>
      <c r="K29" s="20" t="s">
        <v>97</v>
      </c>
      <c r="L29" s="53">
        <v>0</v>
      </c>
      <c r="M29" s="53">
        <v>1</v>
      </c>
      <c r="N29" s="53">
        <v>1</v>
      </c>
      <c r="O29" s="53">
        <v>1</v>
      </c>
      <c r="P29" s="107">
        <v>1</v>
      </c>
      <c r="Q29" s="40" t="s">
        <v>74</v>
      </c>
      <c r="R29" s="13" t="s">
        <v>163</v>
      </c>
      <c r="S29" s="13" t="s">
        <v>164</v>
      </c>
      <c r="T29" s="230" t="s">
        <v>165</v>
      </c>
      <c r="U29" s="239" t="str">
        <f t="shared" si="0"/>
        <v>SI</v>
      </c>
      <c r="V29" s="245" t="s">
        <v>166</v>
      </c>
      <c r="W29" s="79" t="s">
        <v>166</v>
      </c>
      <c r="X29" s="81" t="s">
        <v>166</v>
      </c>
      <c r="Y29" s="79" t="s">
        <v>166</v>
      </c>
      <c r="Z29" s="246" t="s">
        <v>166</v>
      </c>
      <c r="AA29" s="142">
        <v>1</v>
      </c>
      <c r="AB29" s="6">
        <v>1</v>
      </c>
      <c r="AC29" s="6">
        <v>1</v>
      </c>
      <c r="AD29" s="112" t="s">
        <v>167</v>
      </c>
      <c r="AE29" s="261" t="s">
        <v>168</v>
      </c>
      <c r="AF29" s="160">
        <v>1</v>
      </c>
      <c r="AG29" s="135">
        <v>1</v>
      </c>
      <c r="AH29" s="139">
        <v>1</v>
      </c>
      <c r="AI29" s="69" t="s">
        <v>169</v>
      </c>
      <c r="AJ29" s="158" t="s">
        <v>170</v>
      </c>
      <c r="AK29" s="272">
        <v>1</v>
      </c>
      <c r="AL29" s="135">
        <v>1</v>
      </c>
      <c r="AM29" s="135">
        <v>1</v>
      </c>
      <c r="AN29" s="84" t="s">
        <v>171</v>
      </c>
      <c r="AO29" s="85" t="s">
        <v>172</v>
      </c>
      <c r="AP29" s="62" t="str">
        <f t="shared" si="2"/>
        <v>Porcentaje de avance acumulado en el cumplimiento del Plan de Sostenibilidad contable programado</v>
      </c>
      <c r="AQ29" s="135">
        <v>1</v>
      </c>
      <c r="AR29" s="135">
        <v>1</v>
      </c>
      <c r="AS29" s="139">
        <v>1</v>
      </c>
      <c r="AT29" s="85" t="s">
        <v>173</v>
      </c>
    </row>
    <row r="30" spans="1:49" ht="102" customHeight="1" x14ac:dyDescent="0.25">
      <c r="A30" s="113">
        <v>7</v>
      </c>
      <c r="B30" s="13" t="s">
        <v>65</v>
      </c>
      <c r="C30" s="114" t="s">
        <v>117</v>
      </c>
      <c r="D30" s="29" t="s">
        <v>174</v>
      </c>
      <c r="E30" s="115">
        <v>0.04</v>
      </c>
      <c r="F30" s="12" t="s">
        <v>68</v>
      </c>
      <c r="G30" s="2" t="s">
        <v>175</v>
      </c>
      <c r="H30" s="19" t="s">
        <v>176</v>
      </c>
      <c r="I30" s="46" t="s">
        <v>95</v>
      </c>
      <c r="J30" s="18" t="s">
        <v>96</v>
      </c>
      <c r="K30" s="20" t="s">
        <v>111</v>
      </c>
      <c r="L30" s="116">
        <v>0</v>
      </c>
      <c r="M30" s="116">
        <v>0</v>
      </c>
      <c r="N30" s="116">
        <v>0</v>
      </c>
      <c r="O30" s="116">
        <v>1</v>
      </c>
      <c r="P30" s="117">
        <v>1</v>
      </c>
      <c r="Q30" s="118" t="s">
        <v>74</v>
      </c>
      <c r="R30" s="13" t="s">
        <v>177</v>
      </c>
      <c r="S30" s="13" t="s">
        <v>178</v>
      </c>
      <c r="T30" s="230" t="s">
        <v>179</v>
      </c>
      <c r="U30" s="240"/>
      <c r="V30" s="23" t="s">
        <v>180</v>
      </c>
      <c r="W30" s="13" t="s">
        <v>180</v>
      </c>
      <c r="X30" s="67" t="s">
        <v>180</v>
      </c>
      <c r="Y30" s="166" t="s">
        <v>180</v>
      </c>
      <c r="Z30" s="24" t="s">
        <v>180</v>
      </c>
      <c r="AA30" s="23" t="s">
        <v>180</v>
      </c>
      <c r="AB30" s="13" t="s">
        <v>180</v>
      </c>
      <c r="AC30" s="67" t="s">
        <v>180</v>
      </c>
      <c r="AD30" s="166" t="s">
        <v>180</v>
      </c>
      <c r="AE30" s="163" t="s">
        <v>180</v>
      </c>
      <c r="AF30" s="108" t="s">
        <v>78</v>
      </c>
      <c r="AG30" s="102" t="s">
        <v>78</v>
      </c>
      <c r="AH30" s="103" t="s">
        <v>78</v>
      </c>
      <c r="AI30" s="121" t="s">
        <v>78</v>
      </c>
      <c r="AJ30" s="158" t="s">
        <v>78</v>
      </c>
      <c r="AK30" s="141">
        <v>1</v>
      </c>
      <c r="AL30" s="135">
        <v>1</v>
      </c>
      <c r="AM30" s="135">
        <v>1</v>
      </c>
      <c r="AN30" s="85" t="s">
        <v>181</v>
      </c>
      <c r="AO30" s="353" t="s">
        <v>182</v>
      </c>
      <c r="AP30" s="195" t="s">
        <v>175</v>
      </c>
      <c r="AQ30" s="135">
        <v>1</v>
      </c>
      <c r="AR30" s="135">
        <v>1</v>
      </c>
      <c r="AS30" s="139">
        <v>1</v>
      </c>
      <c r="AT30" s="85" t="s">
        <v>181</v>
      </c>
    </row>
    <row r="31" spans="1:49" ht="264.75" customHeight="1" x14ac:dyDescent="0.25">
      <c r="A31" s="56">
        <v>7</v>
      </c>
      <c r="B31" s="20" t="s">
        <v>65</v>
      </c>
      <c r="C31" s="57" t="s">
        <v>183</v>
      </c>
      <c r="D31" s="29" t="s">
        <v>184</v>
      </c>
      <c r="E31" s="115">
        <v>0.04</v>
      </c>
      <c r="F31" s="12" t="s">
        <v>68</v>
      </c>
      <c r="G31" s="2" t="s">
        <v>185</v>
      </c>
      <c r="H31" s="2" t="s">
        <v>186</v>
      </c>
      <c r="I31" s="46">
        <v>756</v>
      </c>
      <c r="J31" s="18" t="s">
        <v>110</v>
      </c>
      <c r="K31" s="20" t="s">
        <v>187</v>
      </c>
      <c r="L31" s="53">
        <v>0.25</v>
      </c>
      <c r="M31" s="53">
        <v>0.5</v>
      </c>
      <c r="N31" s="53">
        <v>0.75</v>
      </c>
      <c r="O31" s="53">
        <v>1</v>
      </c>
      <c r="P31" s="107">
        <v>1</v>
      </c>
      <c r="Q31" s="40" t="s">
        <v>74</v>
      </c>
      <c r="R31" s="13" t="s">
        <v>188</v>
      </c>
      <c r="S31" s="13" t="s">
        <v>189</v>
      </c>
      <c r="T31" s="230" t="s">
        <v>190</v>
      </c>
      <c r="U31" s="239" t="str">
        <f t="shared" si="0"/>
        <v>SI</v>
      </c>
      <c r="V31" s="142">
        <f t="shared" ref="V31:V38" si="4">L31</f>
        <v>0.25</v>
      </c>
      <c r="W31" s="6">
        <v>0.31</v>
      </c>
      <c r="X31" s="66">
        <v>1</v>
      </c>
      <c r="Y31" s="69" t="s">
        <v>191</v>
      </c>
      <c r="Z31" s="24" t="s">
        <v>192</v>
      </c>
      <c r="AA31" s="142">
        <v>0.5</v>
      </c>
      <c r="AB31" s="6">
        <v>0.84</v>
      </c>
      <c r="AC31" s="132">
        <v>1</v>
      </c>
      <c r="AD31" s="119" t="s">
        <v>193</v>
      </c>
      <c r="AE31" s="262" t="s">
        <v>194</v>
      </c>
      <c r="AF31" s="109">
        <f t="shared" si="1"/>
        <v>0.75</v>
      </c>
      <c r="AG31" s="136">
        <v>1.84</v>
      </c>
      <c r="AH31" s="140">
        <v>1</v>
      </c>
      <c r="AI31" s="121" t="s">
        <v>195</v>
      </c>
      <c r="AJ31" s="158" t="s">
        <v>196</v>
      </c>
      <c r="AK31" s="141">
        <v>1</v>
      </c>
      <c r="AL31" s="135">
        <v>0.97</v>
      </c>
      <c r="AM31" s="135">
        <v>0.97</v>
      </c>
      <c r="AN31" s="84" t="s">
        <v>197</v>
      </c>
      <c r="AO31" s="85" t="s">
        <v>198</v>
      </c>
      <c r="AP31" s="62" t="str">
        <f t="shared" si="2"/>
        <v>Respuesta a los requerimiento de los ciudadanos</v>
      </c>
      <c r="AQ31" s="182">
        <v>1</v>
      </c>
      <c r="AR31" s="135">
        <v>0.97</v>
      </c>
      <c r="AS31" s="139">
        <v>0.97</v>
      </c>
      <c r="AT31" s="85" t="s">
        <v>199</v>
      </c>
    </row>
    <row r="32" spans="1:49" ht="114.75" customHeight="1" x14ac:dyDescent="0.25">
      <c r="A32" s="56">
        <v>1</v>
      </c>
      <c r="B32" s="20" t="s">
        <v>200</v>
      </c>
      <c r="C32" s="57" t="s">
        <v>201</v>
      </c>
      <c r="D32" s="30" t="s">
        <v>202</v>
      </c>
      <c r="E32" s="115">
        <v>0.04</v>
      </c>
      <c r="F32" s="12" t="s">
        <v>68</v>
      </c>
      <c r="G32" s="2" t="s">
        <v>203</v>
      </c>
      <c r="H32" s="2" t="s">
        <v>204</v>
      </c>
      <c r="I32" s="46">
        <v>106</v>
      </c>
      <c r="J32" s="18" t="s">
        <v>72</v>
      </c>
      <c r="K32" s="20" t="s">
        <v>205</v>
      </c>
      <c r="L32" s="52">
        <v>10</v>
      </c>
      <c r="M32" s="52">
        <v>10</v>
      </c>
      <c r="N32" s="52">
        <v>12</v>
      </c>
      <c r="O32" s="52">
        <v>12</v>
      </c>
      <c r="P32" s="120">
        <f t="shared" ref="P32:P39" si="5">L32+M32+N32+O32</f>
        <v>44</v>
      </c>
      <c r="Q32" s="40" t="s">
        <v>74</v>
      </c>
      <c r="R32" s="13" t="s">
        <v>206</v>
      </c>
      <c r="S32" s="13" t="s">
        <v>207</v>
      </c>
      <c r="T32" s="230" t="s">
        <v>208</v>
      </c>
      <c r="U32" s="239" t="str">
        <f t="shared" si="0"/>
        <v>SI</v>
      </c>
      <c r="V32" s="137">
        <f t="shared" si="4"/>
        <v>10</v>
      </c>
      <c r="W32" s="166">
        <v>7</v>
      </c>
      <c r="X32" s="66">
        <f>W32/V32</f>
        <v>0.7</v>
      </c>
      <c r="Y32" s="69" t="s">
        <v>209</v>
      </c>
      <c r="Z32" s="24" t="s">
        <v>210</v>
      </c>
      <c r="AA32" s="137">
        <f t="shared" ref="AA32:AC46" si="6">M32</f>
        <v>10</v>
      </c>
      <c r="AB32" s="100">
        <v>20</v>
      </c>
      <c r="AC32" s="133">
        <v>1</v>
      </c>
      <c r="AD32" s="130" t="s">
        <v>211</v>
      </c>
      <c r="AE32" s="153" t="s">
        <v>212</v>
      </c>
      <c r="AF32" s="108">
        <f t="shared" si="1"/>
        <v>12</v>
      </c>
      <c r="AG32" s="102">
        <v>10</v>
      </c>
      <c r="AH32" s="139">
        <f>AG32/AF32</f>
        <v>0.83333333333333337</v>
      </c>
      <c r="AI32" s="121" t="s">
        <v>213</v>
      </c>
      <c r="AJ32" s="158" t="s">
        <v>214</v>
      </c>
      <c r="AK32" s="137">
        <f t="shared" si="3"/>
        <v>12</v>
      </c>
      <c r="AL32" s="102">
        <v>0</v>
      </c>
      <c r="AM32" s="135">
        <v>0</v>
      </c>
      <c r="AN32" s="84" t="s">
        <v>215</v>
      </c>
      <c r="AO32" s="85" t="s">
        <v>216</v>
      </c>
      <c r="AP32" s="62" t="str">
        <f t="shared" si="2"/>
        <v>Acciones de control a las actuaciones de IVC control en materia actividad económica</v>
      </c>
      <c r="AQ32" s="102">
        <f>V32+AA32+AF32+AK32</f>
        <v>44</v>
      </c>
      <c r="AR32" s="102">
        <v>37</v>
      </c>
      <c r="AS32" s="139">
        <f>AR32/AQ32</f>
        <v>0.84090909090909094</v>
      </c>
      <c r="AT32" s="85" t="s">
        <v>217</v>
      </c>
    </row>
    <row r="33" spans="1:49" ht="120.75" customHeight="1" x14ac:dyDescent="0.25">
      <c r="A33" s="56">
        <v>1</v>
      </c>
      <c r="B33" s="20" t="s">
        <v>200</v>
      </c>
      <c r="C33" s="57" t="s">
        <v>201</v>
      </c>
      <c r="D33" s="30" t="s">
        <v>218</v>
      </c>
      <c r="E33" s="115">
        <v>0.04</v>
      </c>
      <c r="F33" s="12" t="s">
        <v>68</v>
      </c>
      <c r="G33" s="2" t="s">
        <v>219</v>
      </c>
      <c r="H33" s="2" t="s">
        <v>220</v>
      </c>
      <c r="I33" s="46">
        <v>35</v>
      </c>
      <c r="J33" s="18" t="s">
        <v>72</v>
      </c>
      <c r="K33" s="20" t="s">
        <v>205</v>
      </c>
      <c r="L33" s="52">
        <v>6</v>
      </c>
      <c r="M33" s="52">
        <v>6</v>
      </c>
      <c r="N33" s="52">
        <v>6</v>
      </c>
      <c r="O33" s="52">
        <v>6</v>
      </c>
      <c r="P33" s="120">
        <f t="shared" ref="P33" si="7">L33+M33+N33+O33</f>
        <v>24</v>
      </c>
      <c r="Q33" s="40" t="s">
        <v>74</v>
      </c>
      <c r="R33" s="13" t="s">
        <v>206</v>
      </c>
      <c r="S33" s="13" t="s">
        <v>207</v>
      </c>
      <c r="T33" s="230" t="s">
        <v>208</v>
      </c>
      <c r="U33" s="239" t="str">
        <f t="shared" si="0"/>
        <v>SI</v>
      </c>
      <c r="V33" s="137">
        <f t="shared" ref="V33" si="8">L33</f>
        <v>6</v>
      </c>
      <c r="W33" s="166">
        <v>6</v>
      </c>
      <c r="X33" s="66">
        <f>W33/V33</f>
        <v>1</v>
      </c>
      <c r="Y33" s="69" t="s">
        <v>221</v>
      </c>
      <c r="Z33" s="24" t="s">
        <v>210</v>
      </c>
      <c r="AA33" s="137">
        <f t="shared" ref="AA33" si="9">M33</f>
        <v>6</v>
      </c>
      <c r="AB33" s="100">
        <v>14</v>
      </c>
      <c r="AC33" s="133">
        <v>1</v>
      </c>
      <c r="AD33" s="130" t="s">
        <v>211</v>
      </c>
      <c r="AE33" s="153" t="s">
        <v>212</v>
      </c>
      <c r="AF33" s="108">
        <f t="shared" si="1"/>
        <v>6</v>
      </c>
      <c r="AG33" s="102">
        <v>13</v>
      </c>
      <c r="AH33" s="139">
        <v>1</v>
      </c>
      <c r="AI33" s="121" t="s">
        <v>222</v>
      </c>
      <c r="AJ33" s="158" t="s">
        <v>214</v>
      </c>
      <c r="AK33" s="137">
        <f t="shared" ref="AK33" si="10">O33</f>
        <v>6</v>
      </c>
      <c r="AL33" s="102">
        <v>0</v>
      </c>
      <c r="AM33" s="135">
        <v>0</v>
      </c>
      <c r="AN33" s="84" t="s">
        <v>223</v>
      </c>
      <c r="AO33" s="85" t="s">
        <v>216</v>
      </c>
      <c r="AP33" s="62" t="str">
        <f t="shared" ref="AP33" si="11">G33</f>
        <v>Acciones de control a las actuaciones de IVC control en materia de  integridad del espacio publico.</v>
      </c>
      <c r="AQ33" s="102">
        <f t="shared" ref="AQ33" si="12">V33+AA33+AF33+AK33</f>
        <v>24</v>
      </c>
      <c r="AR33" s="102">
        <f t="shared" ref="AR33" si="13">W33+AB33+AG33+AL33</f>
        <v>33</v>
      </c>
      <c r="AS33" s="139">
        <v>1</v>
      </c>
      <c r="AT33" s="85" t="s">
        <v>224</v>
      </c>
    </row>
    <row r="34" spans="1:49" ht="95.25" customHeight="1" x14ac:dyDescent="0.25">
      <c r="A34" s="56">
        <v>1</v>
      </c>
      <c r="B34" s="20" t="s">
        <v>200</v>
      </c>
      <c r="C34" s="57" t="s">
        <v>201</v>
      </c>
      <c r="D34" s="30" t="s">
        <v>225</v>
      </c>
      <c r="E34" s="115">
        <v>0.04</v>
      </c>
      <c r="F34" s="12" t="s">
        <v>68</v>
      </c>
      <c r="G34" s="2" t="s">
        <v>226</v>
      </c>
      <c r="H34" s="2" t="s">
        <v>227</v>
      </c>
      <c r="I34" s="46">
        <v>65</v>
      </c>
      <c r="J34" s="18" t="s">
        <v>72</v>
      </c>
      <c r="K34" s="20" t="s">
        <v>205</v>
      </c>
      <c r="L34" s="52">
        <v>6</v>
      </c>
      <c r="M34" s="52">
        <v>6</v>
      </c>
      <c r="N34" s="52">
        <v>6</v>
      </c>
      <c r="O34" s="52">
        <v>6</v>
      </c>
      <c r="P34" s="120">
        <f t="shared" si="5"/>
        <v>24</v>
      </c>
      <c r="Q34" s="40" t="s">
        <v>74</v>
      </c>
      <c r="R34" s="13" t="s">
        <v>206</v>
      </c>
      <c r="S34" s="13" t="s">
        <v>207</v>
      </c>
      <c r="T34" s="230" t="s">
        <v>208</v>
      </c>
      <c r="U34" s="239" t="str">
        <f t="shared" si="0"/>
        <v>SI</v>
      </c>
      <c r="V34" s="137">
        <f t="shared" si="4"/>
        <v>6</v>
      </c>
      <c r="W34" s="166">
        <v>6</v>
      </c>
      <c r="X34" s="66">
        <f>W34/V34</f>
        <v>1</v>
      </c>
      <c r="Y34" s="69" t="s">
        <v>228</v>
      </c>
      <c r="Z34" s="24" t="s">
        <v>229</v>
      </c>
      <c r="AA34" s="137">
        <f t="shared" si="6"/>
        <v>6</v>
      </c>
      <c r="AB34" s="100">
        <v>7</v>
      </c>
      <c r="AC34" s="134">
        <v>1</v>
      </c>
      <c r="AD34" s="131" t="s">
        <v>211</v>
      </c>
      <c r="AE34" s="153" t="s">
        <v>212</v>
      </c>
      <c r="AF34" s="108">
        <f t="shared" si="1"/>
        <v>6</v>
      </c>
      <c r="AG34" s="102">
        <v>4</v>
      </c>
      <c r="AH34" s="139">
        <f>AG34/AF34</f>
        <v>0.66666666666666663</v>
      </c>
      <c r="AI34" s="121" t="s">
        <v>230</v>
      </c>
      <c r="AJ34" s="158" t="s">
        <v>231</v>
      </c>
      <c r="AK34" s="137">
        <f t="shared" si="3"/>
        <v>6</v>
      </c>
      <c r="AL34" s="102">
        <v>0</v>
      </c>
      <c r="AM34" s="135">
        <v>0</v>
      </c>
      <c r="AN34" s="84" t="s">
        <v>232</v>
      </c>
      <c r="AO34" s="85" t="s">
        <v>216</v>
      </c>
      <c r="AP34" s="62" t="str">
        <f t="shared" si="2"/>
        <v>Acciones de control  en materia de obras y urbanismo</v>
      </c>
      <c r="AQ34" s="102">
        <f t="shared" ref="AQ34:AQ38" si="14">V34+AA34+AF34+AK34</f>
        <v>24</v>
      </c>
      <c r="AR34" s="102">
        <v>17</v>
      </c>
      <c r="AS34" s="139">
        <f>AR34/AQ34</f>
        <v>0.70833333333333337</v>
      </c>
      <c r="AT34" s="85" t="s">
        <v>233</v>
      </c>
    </row>
    <row r="35" spans="1:49" ht="239.25" customHeight="1" x14ac:dyDescent="0.25">
      <c r="A35" s="56">
        <v>1</v>
      </c>
      <c r="B35" s="20" t="s">
        <v>200</v>
      </c>
      <c r="C35" s="57" t="s">
        <v>201</v>
      </c>
      <c r="D35" s="30" t="s">
        <v>234</v>
      </c>
      <c r="E35" s="115">
        <v>0.04</v>
      </c>
      <c r="F35" s="12" t="s">
        <v>68</v>
      </c>
      <c r="G35" s="45" t="s">
        <v>235</v>
      </c>
      <c r="H35" s="45" t="s">
        <v>236</v>
      </c>
      <c r="I35" s="46">
        <v>20</v>
      </c>
      <c r="J35" s="18" t="s">
        <v>72</v>
      </c>
      <c r="K35" s="20" t="s">
        <v>205</v>
      </c>
      <c r="L35" s="52">
        <v>2</v>
      </c>
      <c r="M35" s="52">
        <v>3</v>
      </c>
      <c r="N35" s="52">
        <v>5</v>
      </c>
      <c r="O35" s="52">
        <v>5</v>
      </c>
      <c r="P35" s="120">
        <f t="shared" si="5"/>
        <v>15</v>
      </c>
      <c r="Q35" s="40" t="s">
        <v>74</v>
      </c>
      <c r="R35" s="13" t="s">
        <v>206</v>
      </c>
      <c r="S35" s="13" t="s">
        <v>207</v>
      </c>
      <c r="T35" s="230" t="s">
        <v>208</v>
      </c>
      <c r="U35" s="239" t="str">
        <f t="shared" si="0"/>
        <v>SI</v>
      </c>
      <c r="V35" s="137">
        <f t="shared" si="4"/>
        <v>2</v>
      </c>
      <c r="W35" s="166">
        <v>0</v>
      </c>
      <c r="X35" s="67">
        <f>W35/V35</f>
        <v>0</v>
      </c>
      <c r="Y35" s="69" t="s">
        <v>237</v>
      </c>
      <c r="Z35" s="24" t="s">
        <v>238</v>
      </c>
      <c r="AA35" s="137">
        <f t="shared" si="6"/>
        <v>3</v>
      </c>
      <c r="AB35" s="100">
        <v>10</v>
      </c>
      <c r="AC35" s="134">
        <v>1</v>
      </c>
      <c r="AD35" s="130" t="s">
        <v>239</v>
      </c>
      <c r="AE35" s="153" t="s">
        <v>212</v>
      </c>
      <c r="AF35" s="108">
        <f t="shared" si="1"/>
        <v>5</v>
      </c>
      <c r="AG35" s="102">
        <v>25</v>
      </c>
      <c r="AH35" s="139">
        <v>1</v>
      </c>
      <c r="AI35" s="121" t="s">
        <v>240</v>
      </c>
      <c r="AJ35" s="158" t="s">
        <v>214</v>
      </c>
      <c r="AK35" s="137">
        <f t="shared" si="3"/>
        <v>5</v>
      </c>
      <c r="AL35" s="102">
        <v>0</v>
      </c>
      <c r="AM35" s="135">
        <v>0</v>
      </c>
      <c r="AN35" s="84" t="s">
        <v>241</v>
      </c>
      <c r="AO35" s="85" t="s">
        <v>216</v>
      </c>
      <c r="AP35" s="62" t="str">
        <f t="shared" si="2"/>
        <v>Acciones de control para el cumplimiento de fallos judiciales - cerros de oriente</v>
      </c>
      <c r="AQ35" s="102">
        <f>V35+AA35+AF35+AK35</f>
        <v>15</v>
      </c>
      <c r="AR35" s="102">
        <v>35</v>
      </c>
      <c r="AS35" s="139">
        <v>1</v>
      </c>
      <c r="AT35" s="85" t="s">
        <v>242</v>
      </c>
    </row>
    <row r="36" spans="1:49" s="341" customFormat="1" ht="99.75" customHeight="1" x14ac:dyDescent="0.25">
      <c r="A36" s="315">
        <v>1</v>
      </c>
      <c r="B36" s="316" t="s">
        <v>200</v>
      </c>
      <c r="C36" s="317" t="s">
        <v>201</v>
      </c>
      <c r="D36" s="318" t="s">
        <v>243</v>
      </c>
      <c r="E36" s="319">
        <v>0.04</v>
      </c>
      <c r="F36" s="320" t="s">
        <v>68</v>
      </c>
      <c r="G36" s="321" t="s">
        <v>244</v>
      </c>
      <c r="H36" s="321" t="s">
        <v>245</v>
      </c>
      <c r="I36" s="322">
        <v>26512</v>
      </c>
      <c r="J36" s="323" t="s">
        <v>72</v>
      </c>
      <c r="K36" s="316" t="s">
        <v>246</v>
      </c>
      <c r="L36" s="53">
        <v>0</v>
      </c>
      <c r="M36" s="53">
        <v>0.15</v>
      </c>
      <c r="N36" s="53">
        <v>0.28000000000000003</v>
      </c>
      <c r="O36" s="53">
        <v>0.4</v>
      </c>
      <c r="P36" s="107">
        <v>0.4</v>
      </c>
      <c r="Q36" s="40" t="s">
        <v>74</v>
      </c>
      <c r="R36" s="316" t="s">
        <v>247</v>
      </c>
      <c r="S36" s="316" t="s">
        <v>207</v>
      </c>
      <c r="T36" s="324" t="s">
        <v>208</v>
      </c>
      <c r="U36" s="325" t="str">
        <f t="shared" si="0"/>
        <v>SI</v>
      </c>
      <c r="V36" s="259" t="s">
        <v>166</v>
      </c>
      <c r="W36" s="83" t="s">
        <v>166</v>
      </c>
      <c r="X36" s="326" t="s">
        <v>166</v>
      </c>
      <c r="Y36" s="83" t="s">
        <v>166</v>
      </c>
      <c r="Z36" s="327" t="s">
        <v>166</v>
      </c>
      <c r="AA36" s="259">
        <f t="shared" si="6"/>
        <v>0.15</v>
      </c>
      <c r="AB36" s="328">
        <v>0.12659999999999999</v>
      </c>
      <c r="AC36" s="133">
        <f>+AB36/AA36</f>
        <v>0.84399999999999997</v>
      </c>
      <c r="AD36" s="329" t="s">
        <v>248</v>
      </c>
      <c r="AE36" s="330" t="s">
        <v>249</v>
      </c>
      <c r="AF36" s="331">
        <f t="shared" si="1"/>
        <v>0.28000000000000003</v>
      </c>
      <c r="AG36" s="332">
        <v>0.1482</v>
      </c>
      <c r="AH36" s="333">
        <f>AG36/AF36</f>
        <v>0.52928571428571425</v>
      </c>
      <c r="AI36" s="314" t="s">
        <v>250</v>
      </c>
      <c r="AJ36" s="334" t="s">
        <v>249</v>
      </c>
      <c r="AK36" s="335">
        <v>0.4</v>
      </c>
      <c r="AL36" s="336">
        <v>0.96</v>
      </c>
      <c r="AM36" s="336">
        <v>1</v>
      </c>
      <c r="AN36" s="337" t="s">
        <v>251</v>
      </c>
      <c r="AO36" s="338" t="s">
        <v>252</v>
      </c>
      <c r="AP36" s="339" t="str">
        <f t="shared" si="2"/>
        <v xml:space="preserve">Porcentaje de expedientes de policía con impulso procesal </v>
      </c>
      <c r="AQ36" s="336">
        <v>0.4</v>
      </c>
      <c r="AR36" s="336">
        <v>0.96</v>
      </c>
      <c r="AS36" s="313">
        <v>1</v>
      </c>
      <c r="AT36" s="338" t="s">
        <v>253</v>
      </c>
      <c r="AU36" s="340"/>
      <c r="AV36" s="340"/>
      <c r="AW36" s="340"/>
    </row>
    <row r="37" spans="1:49" s="341" customFormat="1" ht="93.75" customHeight="1" x14ac:dyDescent="0.25">
      <c r="A37" s="315">
        <v>1</v>
      </c>
      <c r="B37" s="316" t="s">
        <v>200</v>
      </c>
      <c r="C37" s="317" t="s">
        <v>201</v>
      </c>
      <c r="D37" s="318" t="s">
        <v>254</v>
      </c>
      <c r="E37" s="319">
        <v>0.04</v>
      </c>
      <c r="F37" s="320" t="s">
        <v>68</v>
      </c>
      <c r="G37" s="321" t="s">
        <v>255</v>
      </c>
      <c r="H37" s="321" t="s">
        <v>256</v>
      </c>
      <c r="I37" s="322">
        <v>26512</v>
      </c>
      <c r="J37" s="323" t="s">
        <v>72</v>
      </c>
      <c r="K37" s="316" t="s">
        <v>257</v>
      </c>
      <c r="L37" s="53">
        <v>0.05</v>
      </c>
      <c r="M37" s="53">
        <v>0.05</v>
      </c>
      <c r="N37" s="53">
        <v>0.05</v>
      </c>
      <c r="O37" s="53">
        <v>0.05</v>
      </c>
      <c r="P37" s="107">
        <v>0.2</v>
      </c>
      <c r="Q37" s="40" t="s">
        <v>74</v>
      </c>
      <c r="R37" s="316" t="s">
        <v>247</v>
      </c>
      <c r="S37" s="316" t="s">
        <v>207</v>
      </c>
      <c r="T37" s="324" t="s">
        <v>208</v>
      </c>
      <c r="U37" s="325" t="str">
        <f t="shared" si="0"/>
        <v>SI</v>
      </c>
      <c r="V37" s="259">
        <f t="shared" si="4"/>
        <v>0.05</v>
      </c>
      <c r="W37" s="349">
        <v>2.8999999999999998E-3</v>
      </c>
      <c r="X37" s="350">
        <f>W37/V37</f>
        <v>5.7999999999999996E-2</v>
      </c>
      <c r="Y37" s="351" t="s">
        <v>258</v>
      </c>
      <c r="Z37" s="352" t="s">
        <v>259</v>
      </c>
      <c r="AA37" s="259">
        <f t="shared" si="6"/>
        <v>0.05</v>
      </c>
      <c r="AB37" s="328">
        <v>2.5000000000000001E-3</v>
      </c>
      <c r="AC37" s="133">
        <f>+AB37/AA37</f>
        <v>4.9999999999999996E-2</v>
      </c>
      <c r="AD37" s="329" t="s">
        <v>260</v>
      </c>
      <c r="AE37" s="330" t="s">
        <v>249</v>
      </c>
      <c r="AF37" s="331">
        <f t="shared" si="1"/>
        <v>0.05</v>
      </c>
      <c r="AG37" s="332">
        <v>8.9999999999999993E-3</v>
      </c>
      <c r="AH37" s="333">
        <f>AG37/AF37</f>
        <v>0.17999999999999997</v>
      </c>
      <c r="AI37" s="314" t="s">
        <v>261</v>
      </c>
      <c r="AJ37" s="334" t="s">
        <v>249</v>
      </c>
      <c r="AK37" s="335">
        <v>0.05</v>
      </c>
      <c r="AL37" s="336">
        <v>0.02</v>
      </c>
      <c r="AM37" s="336">
        <v>0.4</v>
      </c>
      <c r="AN37" s="337" t="s">
        <v>262</v>
      </c>
      <c r="AO37" s="338" t="s">
        <v>252</v>
      </c>
      <c r="AP37" s="339" t="str">
        <f t="shared" si="2"/>
        <v>Porcentaje de expedientes de policía con fallo de fondo</v>
      </c>
      <c r="AQ37" s="336">
        <v>0.2</v>
      </c>
      <c r="AR37" s="336">
        <v>7.0000000000000007E-2</v>
      </c>
      <c r="AS37" s="313">
        <v>0.35</v>
      </c>
      <c r="AT37" s="338" t="s">
        <v>263</v>
      </c>
      <c r="AU37" s="340"/>
      <c r="AV37" s="340"/>
      <c r="AW37" s="340"/>
    </row>
    <row r="38" spans="1:49" ht="92.25" customHeight="1" x14ac:dyDescent="0.25">
      <c r="A38" s="56">
        <v>1</v>
      </c>
      <c r="B38" s="20" t="s">
        <v>200</v>
      </c>
      <c r="C38" s="57" t="s">
        <v>201</v>
      </c>
      <c r="D38" s="29" t="s">
        <v>264</v>
      </c>
      <c r="E38" s="115">
        <v>0.04</v>
      </c>
      <c r="F38" s="12" t="s">
        <v>68</v>
      </c>
      <c r="G38" s="2" t="s">
        <v>265</v>
      </c>
      <c r="H38" s="1" t="s">
        <v>266</v>
      </c>
      <c r="I38" s="46">
        <v>849</v>
      </c>
      <c r="J38" s="18" t="s">
        <v>72</v>
      </c>
      <c r="K38" s="20" t="s">
        <v>265</v>
      </c>
      <c r="L38" s="52">
        <v>6</v>
      </c>
      <c r="M38" s="52">
        <v>9</v>
      </c>
      <c r="N38" s="52">
        <v>9</v>
      </c>
      <c r="O38" s="52">
        <v>7</v>
      </c>
      <c r="P38" s="120">
        <f t="shared" si="5"/>
        <v>31</v>
      </c>
      <c r="Q38" s="40" t="s">
        <v>74</v>
      </c>
      <c r="R38" s="13" t="s">
        <v>247</v>
      </c>
      <c r="S38" s="13" t="s">
        <v>207</v>
      </c>
      <c r="T38" s="230" t="s">
        <v>208</v>
      </c>
      <c r="U38" s="239" t="str">
        <f t="shared" si="0"/>
        <v>SI</v>
      </c>
      <c r="V38" s="137">
        <f t="shared" si="4"/>
        <v>6</v>
      </c>
      <c r="W38" s="166">
        <v>6</v>
      </c>
      <c r="X38" s="66">
        <f>W38/V38</f>
        <v>1</v>
      </c>
      <c r="Y38" s="69" t="s">
        <v>267</v>
      </c>
      <c r="Z38" s="24" t="s">
        <v>259</v>
      </c>
      <c r="AA38" s="137">
        <f t="shared" si="6"/>
        <v>9</v>
      </c>
      <c r="AB38" s="102">
        <v>0</v>
      </c>
      <c r="AC38" s="133">
        <f>AB38/AA38</f>
        <v>0</v>
      </c>
      <c r="AD38" s="121" t="s">
        <v>268</v>
      </c>
      <c r="AE38" s="263" t="s">
        <v>249</v>
      </c>
      <c r="AF38" s="237">
        <f t="shared" si="1"/>
        <v>9</v>
      </c>
      <c r="AG38" s="100">
        <v>3</v>
      </c>
      <c r="AH38" s="313">
        <v>1</v>
      </c>
      <c r="AI38" s="314" t="s">
        <v>269</v>
      </c>
      <c r="AJ38" s="158" t="s">
        <v>249</v>
      </c>
      <c r="AK38" s="137">
        <f t="shared" si="3"/>
        <v>7</v>
      </c>
      <c r="AL38" s="102">
        <v>7</v>
      </c>
      <c r="AM38" s="135">
        <v>1</v>
      </c>
      <c r="AN38" s="84" t="s">
        <v>270</v>
      </c>
      <c r="AO38" s="85" t="s">
        <v>252</v>
      </c>
      <c r="AP38" s="62" t="str">
        <f t="shared" si="2"/>
        <v>Actuaciones administrativas terminadas (archivadas)</v>
      </c>
      <c r="AQ38" s="102">
        <f t="shared" si="14"/>
        <v>31</v>
      </c>
      <c r="AR38" s="102">
        <f>+W38+AB38+AG38+AL38</f>
        <v>16</v>
      </c>
      <c r="AS38" s="139">
        <v>0.52</v>
      </c>
      <c r="AT38" s="85" t="s">
        <v>271</v>
      </c>
    </row>
    <row r="39" spans="1:49" ht="135" customHeight="1" thickBot="1" x14ac:dyDescent="0.3">
      <c r="A39" s="197">
        <v>1</v>
      </c>
      <c r="B39" s="198" t="s">
        <v>200</v>
      </c>
      <c r="C39" s="199" t="s">
        <v>201</v>
      </c>
      <c r="D39" s="206" t="s">
        <v>272</v>
      </c>
      <c r="E39" s="207">
        <v>0.04</v>
      </c>
      <c r="F39" s="208" t="s">
        <v>68</v>
      </c>
      <c r="G39" s="209" t="s">
        <v>273</v>
      </c>
      <c r="H39" s="210" t="s">
        <v>274</v>
      </c>
      <c r="I39" s="211" t="s">
        <v>95</v>
      </c>
      <c r="J39" s="212" t="s">
        <v>72</v>
      </c>
      <c r="K39" s="198" t="s">
        <v>273</v>
      </c>
      <c r="L39" s="213">
        <v>0</v>
      </c>
      <c r="M39" s="213">
        <v>0</v>
      </c>
      <c r="N39" s="213">
        <v>63</v>
      </c>
      <c r="O39" s="213">
        <v>127</v>
      </c>
      <c r="P39" s="214">
        <f t="shared" si="5"/>
        <v>190</v>
      </c>
      <c r="Q39" s="228" t="s">
        <v>74</v>
      </c>
      <c r="R39" s="229" t="s">
        <v>247</v>
      </c>
      <c r="S39" s="229" t="s">
        <v>207</v>
      </c>
      <c r="T39" s="231" t="s">
        <v>208</v>
      </c>
      <c r="U39" s="239" t="str">
        <f t="shared" si="0"/>
        <v>SI</v>
      </c>
      <c r="V39" s="137" t="s">
        <v>78</v>
      </c>
      <c r="W39" s="166" t="s">
        <v>78</v>
      </c>
      <c r="X39" s="67" t="s">
        <v>78</v>
      </c>
      <c r="Y39" s="166" t="s">
        <v>78</v>
      </c>
      <c r="Z39" s="163" t="s">
        <v>78</v>
      </c>
      <c r="AA39" s="137" t="s">
        <v>78</v>
      </c>
      <c r="AB39" s="102" t="s">
        <v>78</v>
      </c>
      <c r="AC39" s="103" t="s">
        <v>78</v>
      </c>
      <c r="AD39" s="102" t="s">
        <v>78</v>
      </c>
      <c r="AE39" s="153" t="s">
        <v>78</v>
      </c>
      <c r="AF39" s="108">
        <f t="shared" si="1"/>
        <v>63</v>
      </c>
      <c r="AG39" s="102">
        <v>0</v>
      </c>
      <c r="AH39" s="139">
        <v>0</v>
      </c>
      <c r="AI39" s="121" t="s">
        <v>275</v>
      </c>
      <c r="AJ39" s="158" t="s">
        <v>249</v>
      </c>
      <c r="AK39" s="137">
        <f t="shared" si="3"/>
        <v>127</v>
      </c>
      <c r="AL39" s="102">
        <v>0</v>
      </c>
      <c r="AM39" s="135">
        <v>0</v>
      </c>
      <c r="AN39" s="84" t="s">
        <v>276</v>
      </c>
      <c r="AO39" s="85" t="s">
        <v>252</v>
      </c>
      <c r="AP39" s="62" t="str">
        <f t="shared" si="2"/>
        <v>Actuaciones administrativas terminadas  hasta la primera instancia</v>
      </c>
      <c r="AQ39" s="102">
        <v>190</v>
      </c>
      <c r="AR39" s="102">
        <v>0</v>
      </c>
      <c r="AS39" s="139">
        <v>0</v>
      </c>
      <c r="AT39" s="85" t="s">
        <v>277</v>
      </c>
    </row>
    <row r="40" spans="1:49" ht="24" customHeight="1" thickBot="1" x14ac:dyDescent="0.3">
      <c r="A40" s="201"/>
      <c r="B40" s="202"/>
      <c r="C40" s="202"/>
      <c r="D40" s="216" t="s">
        <v>278</v>
      </c>
      <c r="E40" s="217">
        <f>SUM(E20:E39)</f>
        <v>0.80000000000000016</v>
      </c>
      <c r="F40" s="218"/>
      <c r="G40" s="218"/>
      <c r="H40" s="218"/>
      <c r="I40" s="219"/>
      <c r="J40" s="218"/>
      <c r="K40" s="220"/>
      <c r="L40" s="219"/>
      <c r="M40" s="219"/>
      <c r="N40" s="219"/>
      <c r="O40" s="219"/>
      <c r="P40" s="218"/>
      <c r="Q40" s="218"/>
      <c r="R40" s="220"/>
      <c r="S40" s="220"/>
      <c r="T40" s="232"/>
      <c r="U40" s="241"/>
      <c r="V40" s="247"/>
      <c r="W40" s="49"/>
      <c r="X40" s="68"/>
      <c r="Y40" s="80"/>
      <c r="Z40" s="248"/>
      <c r="AA40" s="25"/>
      <c r="AB40" s="86"/>
      <c r="AC40" s="86"/>
      <c r="AD40" s="86"/>
      <c r="AE40" s="87"/>
      <c r="AF40" s="254"/>
      <c r="AG40" s="138"/>
      <c r="AH40" s="145"/>
      <c r="AI40" s="154"/>
      <c r="AJ40" s="269"/>
      <c r="AK40" s="23">
        <f t="shared" si="3"/>
        <v>0</v>
      </c>
      <c r="AL40" s="86"/>
      <c r="AM40" s="86"/>
      <c r="AN40" s="86"/>
      <c r="AO40" s="87"/>
      <c r="AP40" s="78">
        <f t="shared" si="2"/>
        <v>0</v>
      </c>
      <c r="AQ40" s="84">
        <f>SUM(AQ20:AQ39)</f>
        <v>339.22</v>
      </c>
      <c r="AR40" s="84"/>
      <c r="AS40" s="343"/>
      <c r="AT40" s="85"/>
    </row>
    <row r="41" spans="1:49" ht="228.75" customHeight="1" x14ac:dyDescent="0.25">
      <c r="A41" s="203">
        <v>6</v>
      </c>
      <c r="B41" s="204" t="s">
        <v>279</v>
      </c>
      <c r="C41" s="205" t="s">
        <v>280</v>
      </c>
      <c r="D41" s="221" t="s">
        <v>281</v>
      </c>
      <c r="E41" s="222">
        <v>0.04</v>
      </c>
      <c r="F41" s="223" t="s">
        <v>282</v>
      </c>
      <c r="G41" s="223" t="s">
        <v>283</v>
      </c>
      <c r="H41" s="223" t="s">
        <v>284</v>
      </c>
      <c r="I41" s="224">
        <v>0</v>
      </c>
      <c r="J41" s="224" t="s">
        <v>96</v>
      </c>
      <c r="K41" s="223" t="s">
        <v>285</v>
      </c>
      <c r="L41" s="225">
        <v>0</v>
      </c>
      <c r="M41" s="226">
        <v>0.7</v>
      </c>
      <c r="N41" s="226">
        <v>0</v>
      </c>
      <c r="O41" s="226">
        <v>0.7</v>
      </c>
      <c r="P41" s="227">
        <v>0.7</v>
      </c>
      <c r="Q41" s="221" t="s">
        <v>74</v>
      </c>
      <c r="R41" s="224" t="s">
        <v>286</v>
      </c>
      <c r="S41" s="224" t="s">
        <v>287</v>
      </c>
      <c r="T41" s="233" t="s">
        <v>288</v>
      </c>
      <c r="U41" s="242" t="s">
        <v>289</v>
      </c>
      <c r="V41" s="149" t="s">
        <v>78</v>
      </c>
      <c r="W41" s="70" t="s">
        <v>78</v>
      </c>
      <c r="X41" s="71" t="s">
        <v>78</v>
      </c>
      <c r="Y41" s="70" t="s">
        <v>78</v>
      </c>
      <c r="Z41" s="249" t="s">
        <v>78</v>
      </c>
      <c r="AA41" s="264">
        <f t="shared" si="6"/>
        <v>0.7</v>
      </c>
      <c r="AB41" s="183">
        <v>0.88</v>
      </c>
      <c r="AC41" s="123">
        <v>1</v>
      </c>
      <c r="AD41" s="72" t="s">
        <v>290</v>
      </c>
      <c r="AE41" s="265" t="s">
        <v>291</v>
      </c>
      <c r="AF41" s="255" t="s">
        <v>78</v>
      </c>
      <c r="AG41" s="146" t="s">
        <v>78</v>
      </c>
      <c r="AH41" s="147" t="s">
        <v>78</v>
      </c>
      <c r="AI41" s="155" t="s">
        <v>78</v>
      </c>
      <c r="AJ41" s="270" t="s">
        <v>78</v>
      </c>
      <c r="AK41" s="168">
        <v>0.7</v>
      </c>
      <c r="AL41" s="184">
        <v>0.53</v>
      </c>
      <c r="AM41" s="184">
        <v>0.53</v>
      </c>
      <c r="AN41" s="4" t="s">
        <v>292</v>
      </c>
      <c r="AO41" s="34" t="s">
        <v>293</v>
      </c>
      <c r="AP41" s="200" t="str">
        <f t="shared" si="2"/>
        <v>Cumplimiento de criterios ambientales</v>
      </c>
      <c r="AQ41" s="185">
        <v>0.7</v>
      </c>
      <c r="AR41" s="185">
        <v>0.71</v>
      </c>
      <c r="AS41" s="344">
        <v>1</v>
      </c>
      <c r="AT41" s="34" t="s">
        <v>294</v>
      </c>
    </row>
    <row r="42" spans="1:49" ht="91.5" customHeight="1" x14ac:dyDescent="0.25">
      <c r="A42" s="187">
        <v>6</v>
      </c>
      <c r="B42" s="58" t="s">
        <v>279</v>
      </c>
      <c r="C42" s="59" t="s">
        <v>280</v>
      </c>
      <c r="D42" s="3" t="s">
        <v>295</v>
      </c>
      <c r="E42" s="11">
        <v>0.04</v>
      </c>
      <c r="F42" s="4" t="s">
        <v>282</v>
      </c>
      <c r="G42" s="4" t="s">
        <v>296</v>
      </c>
      <c r="H42" s="4" t="s">
        <v>297</v>
      </c>
      <c r="I42" s="5">
        <v>0</v>
      </c>
      <c r="J42" s="5" t="s">
        <v>96</v>
      </c>
      <c r="K42" s="4" t="s">
        <v>298</v>
      </c>
      <c r="L42" s="91">
        <v>0</v>
      </c>
      <c r="M42" s="93">
        <v>1</v>
      </c>
      <c r="N42" s="93">
        <v>1</v>
      </c>
      <c r="O42" s="93">
        <v>1</v>
      </c>
      <c r="P42" s="94">
        <v>1</v>
      </c>
      <c r="Q42" s="3" t="s">
        <v>74</v>
      </c>
      <c r="R42" s="5" t="s">
        <v>299</v>
      </c>
      <c r="S42" s="5" t="s">
        <v>300</v>
      </c>
      <c r="T42" s="234" t="s">
        <v>301</v>
      </c>
      <c r="U42" s="239" t="s">
        <v>289</v>
      </c>
      <c r="V42" s="149" t="s">
        <v>78</v>
      </c>
      <c r="W42" s="70" t="s">
        <v>78</v>
      </c>
      <c r="X42" s="71" t="s">
        <v>78</v>
      </c>
      <c r="Y42" s="70" t="s">
        <v>78</v>
      </c>
      <c r="Z42" s="249" t="s">
        <v>78</v>
      </c>
      <c r="AA42" s="264">
        <f t="shared" si="6"/>
        <v>1</v>
      </c>
      <c r="AB42" s="183">
        <f t="shared" si="6"/>
        <v>1</v>
      </c>
      <c r="AC42" s="123">
        <v>1</v>
      </c>
      <c r="AD42" s="72" t="s">
        <v>302</v>
      </c>
      <c r="AE42" s="265" t="s">
        <v>303</v>
      </c>
      <c r="AF42" s="256">
        <v>1</v>
      </c>
      <c r="AG42" s="150">
        <v>0.25</v>
      </c>
      <c r="AH42" s="148">
        <f>AG42/AF42</f>
        <v>0.25</v>
      </c>
      <c r="AI42" s="156" t="s">
        <v>304</v>
      </c>
      <c r="AJ42" s="270" t="s">
        <v>303</v>
      </c>
      <c r="AK42" s="168">
        <f t="shared" si="3"/>
        <v>1</v>
      </c>
      <c r="AL42" s="184">
        <v>1</v>
      </c>
      <c r="AM42" s="184">
        <v>1</v>
      </c>
      <c r="AN42" s="4" t="s">
        <v>305</v>
      </c>
      <c r="AO42" s="34" t="s">
        <v>303</v>
      </c>
      <c r="AP42" s="200" t="str">
        <f t="shared" si="2"/>
        <v>Nivel de participación en actividades de gestión documental</v>
      </c>
      <c r="AQ42" s="185">
        <v>1</v>
      </c>
      <c r="AR42" s="185">
        <v>0.75</v>
      </c>
      <c r="AS42" s="344">
        <v>0.75</v>
      </c>
      <c r="AT42" s="34" t="s">
        <v>306</v>
      </c>
    </row>
    <row r="43" spans="1:49" ht="200.25" customHeight="1" x14ac:dyDescent="0.25">
      <c r="A43" s="187">
        <v>6</v>
      </c>
      <c r="B43" s="58" t="s">
        <v>279</v>
      </c>
      <c r="C43" s="59" t="s">
        <v>280</v>
      </c>
      <c r="D43" s="3" t="s">
        <v>307</v>
      </c>
      <c r="E43" s="11">
        <v>0.03</v>
      </c>
      <c r="F43" s="4" t="s">
        <v>282</v>
      </c>
      <c r="G43" s="4" t="s">
        <v>308</v>
      </c>
      <c r="H43" s="4" t="s">
        <v>309</v>
      </c>
      <c r="I43" s="5">
        <v>0</v>
      </c>
      <c r="J43" s="5" t="s">
        <v>72</v>
      </c>
      <c r="K43" s="4" t="s">
        <v>310</v>
      </c>
      <c r="L43" s="124">
        <v>0</v>
      </c>
      <c r="M43" s="124">
        <v>0</v>
      </c>
      <c r="N43" s="124">
        <v>0</v>
      </c>
      <c r="O43" s="124">
        <v>1</v>
      </c>
      <c r="P43" s="95">
        <v>1</v>
      </c>
      <c r="Q43" s="3" t="s">
        <v>74</v>
      </c>
      <c r="R43" s="5" t="s">
        <v>311</v>
      </c>
      <c r="S43" s="5" t="s">
        <v>287</v>
      </c>
      <c r="T43" s="234" t="s">
        <v>312</v>
      </c>
      <c r="U43" s="239" t="s">
        <v>289</v>
      </c>
      <c r="V43" s="149" t="s">
        <v>78</v>
      </c>
      <c r="W43" s="70" t="s">
        <v>78</v>
      </c>
      <c r="X43" s="71" t="s">
        <v>78</v>
      </c>
      <c r="Y43" s="70" t="s">
        <v>78</v>
      </c>
      <c r="Z43" s="249" t="s">
        <v>78</v>
      </c>
      <c r="AA43" s="149" t="s">
        <v>78</v>
      </c>
      <c r="AB43" s="70" t="s">
        <v>78</v>
      </c>
      <c r="AC43" s="70" t="s">
        <v>78</v>
      </c>
      <c r="AD43" s="70" t="s">
        <v>78</v>
      </c>
      <c r="AE43" s="249" t="s">
        <v>78</v>
      </c>
      <c r="AF43" s="255" t="s">
        <v>78</v>
      </c>
      <c r="AG43" s="146" t="s">
        <v>78</v>
      </c>
      <c r="AH43" s="147" t="s">
        <v>78</v>
      </c>
      <c r="AI43" s="155" t="s">
        <v>78</v>
      </c>
      <c r="AJ43" s="270" t="s">
        <v>78</v>
      </c>
      <c r="AK43" s="346">
        <v>1</v>
      </c>
      <c r="AL43" s="186">
        <v>1</v>
      </c>
      <c r="AM43" s="185">
        <v>1</v>
      </c>
      <c r="AN43" s="347" t="s">
        <v>313</v>
      </c>
      <c r="AO43" s="348" t="s">
        <v>314</v>
      </c>
      <c r="AP43" s="200" t="str">
        <f t="shared" si="2"/>
        <v>Caracterización de levantada</v>
      </c>
      <c r="AQ43" s="186">
        <v>1</v>
      </c>
      <c r="AR43" s="186">
        <v>1</v>
      </c>
      <c r="AS43" s="344">
        <v>1</v>
      </c>
      <c r="AT43" s="34" t="s">
        <v>315</v>
      </c>
    </row>
    <row r="44" spans="1:49" ht="306" customHeight="1" x14ac:dyDescent="0.25">
      <c r="A44" s="187">
        <v>6</v>
      </c>
      <c r="B44" s="58" t="s">
        <v>279</v>
      </c>
      <c r="C44" s="59" t="s">
        <v>280</v>
      </c>
      <c r="D44" s="3" t="s">
        <v>316</v>
      </c>
      <c r="E44" s="11">
        <v>0.03</v>
      </c>
      <c r="F44" s="4" t="s">
        <v>282</v>
      </c>
      <c r="G44" s="4" t="s">
        <v>317</v>
      </c>
      <c r="H44" s="4" t="s">
        <v>318</v>
      </c>
      <c r="I44" s="5">
        <v>2</v>
      </c>
      <c r="J44" s="5" t="s">
        <v>72</v>
      </c>
      <c r="K44" s="4" t="s">
        <v>319</v>
      </c>
      <c r="L44" s="92">
        <v>0</v>
      </c>
      <c r="M44" s="96">
        <v>0</v>
      </c>
      <c r="N44" s="96">
        <v>1</v>
      </c>
      <c r="O44" s="96">
        <v>0</v>
      </c>
      <c r="P44" s="95">
        <v>1</v>
      </c>
      <c r="Q44" s="3" t="s">
        <v>74</v>
      </c>
      <c r="R44" s="5" t="s">
        <v>320</v>
      </c>
      <c r="S44" s="5" t="s">
        <v>287</v>
      </c>
      <c r="T44" s="234" t="s">
        <v>321</v>
      </c>
      <c r="U44" s="239" t="s">
        <v>289</v>
      </c>
      <c r="V44" s="149" t="s">
        <v>78</v>
      </c>
      <c r="W44" s="70" t="s">
        <v>78</v>
      </c>
      <c r="X44" s="71" t="s">
        <v>78</v>
      </c>
      <c r="Y44" s="70" t="s">
        <v>78</v>
      </c>
      <c r="Z44" s="249" t="s">
        <v>78</v>
      </c>
      <c r="AA44" s="149" t="s">
        <v>78</v>
      </c>
      <c r="AB44" s="70" t="s">
        <v>78</v>
      </c>
      <c r="AC44" s="70" t="s">
        <v>78</v>
      </c>
      <c r="AD44" s="70" t="s">
        <v>78</v>
      </c>
      <c r="AE44" s="249" t="s">
        <v>78</v>
      </c>
      <c r="AF44" s="238">
        <f t="shared" si="1"/>
        <v>1</v>
      </c>
      <c r="AG44" s="146">
        <v>2</v>
      </c>
      <c r="AH44" s="148">
        <v>1</v>
      </c>
      <c r="AI44" s="155" t="s">
        <v>322</v>
      </c>
      <c r="AJ44" s="270" t="s">
        <v>323</v>
      </c>
      <c r="AK44" s="149" t="s">
        <v>78</v>
      </c>
      <c r="AL44" s="70" t="s">
        <v>78</v>
      </c>
      <c r="AM44" s="70" t="s">
        <v>78</v>
      </c>
      <c r="AN44" s="70" t="s">
        <v>78</v>
      </c>
      <c r="AO44" s="249" t="s">
        <v>78</v>
      </c>
      <c r="AP44" s="200" t="str">
        <f t="shared" si="2"/>
        <v>Registro de buena práctica/idea innovadora</v>
      </c>
      <c r="AQ44" s="186">
        <v>1</v>
      </c>
      <c r="AR44" s="186">
        <v>2</v>
      </c>
      <c r="AS44" s="344">
        <v>1</v>
      </c>
      <c r="AT44" s="34" t="s">
        <v>322</v>
      </c>
    </row>
    <row r="45" spans="1:49" ht="78.75" x14ac:dyDescent="0.25">
      <c r="A45" s="187">
        <v>6</v>
      </c>
      <c r="B45" s="58" t="s">
        <v>279</v>
      </c>
      <c r="C45" s="59" t="s">
        <v>280</v>
      </c>
      <c r="D45" s="74" t="s">
        <v>324</v>
      </c>
      <c r="E45" s="11">
        <v>0.03</v>
      </c>
      <c r="F45" s="7" t="s">
        <v>282</v>
      </c>
      <c r="G45" s="7" t="s">
        <v>325</v>
      </c>
      <c r="H45" s="7" t="s">
        <v>326</v>
      </c>
      <c r="I45" s="50">
        <v>1</v>
      </c>
      <c r="J45" s="7" t="s">
        <v>96</v>
      </c>
      <c r="K45" s="7" t="s">
        <v>327</v>
      </c>
      <c r="L45" s="11">
        <v>1</v>
      </c>
      <c r="M45" s="11">
        <v>1</v>
      </c>
      <c r="N45" s="11">
        <v>1</v>
      </c>
      <c r="O45" s="11">
        <v>1</v>
      </c>
      <c r="P45" s="31">
        <v>1</v>
      </c>
      <c r="Q45" s="3" t="s">
        <v>74</v>
      </c>
      <c r="R45" s="4" t="s">
        <v>328</v>
      </c>
      <c r="S45" s="7" t="s">
        <v>287</v>
      </c>
      <c r="T45" s="235" t="s">
        <v>329</v>
      </c>
      <c r="U45" s="239" t="s">
        <v>289</v>
      </c>
      <c r="V45" s="250">
        <v>1</v>
      </c>
      <c r="W45" s="76">
        <v>1</v>
      </c>
      <c r="X45" s="73">
        <f>W45/V45</f>
        <v>1</v>
      </c>
      <c r="Y45" s="77" t="s">
        <v>330</v>
      </c>
      <c r="Z45" s="251" t="s">
        <v>331</v>
      </c>
      <c r="AA45" s="264">
        <f t="shared" si="6"/>
        <v>1</v>
      </c>
      <c r="AB45" s="183">
        <f t="shared" si="6"/>
        <v>1</v>
      </c>
      <c r="AC45" s="183">
        <f t="shared" si="6"/>
        <v>1</v>
      </c>
      <c r="AD45" s="125" t="s">
        <v>332</v>
      </c>
      <c r="AE45" s="249" t="s">
        <v>333</v>
      </c>
      <c r="AF45" s="257">
        <v>1</v>
      </c>
      <c r="AG45" s="150">
        <v>0.38</v>
      </c>
      <c r="AH45" s="148">
        <f>AG45/AF45</f>
        <v>0.38</v>
      </c>
      <c r="AI45" s="155" t="s">
        <v>334</v>
      </c>
      <c r="AJ45" s="270" t="s">
        <v>335</v>
      </c>
      <c r="AK45" s="168">
        <f t="shared" si="3"/>
        <v>1</v>
      </c>
      <c r="AL45" s="184">
        <v>0.46</v>
      </c>
      <c r="AM45" s="184">
        <v>0.46</v>
      </c>
      <c r="AN45" s="4" t="s">
        <v>336</v>
      </c>
      <c r="AO45" s="34" t="s">
        <v>337</v>
      </c>
      <c r="AP45" s="200" t="str">
        <f t="shared" si="2"/>
        <v>Acciones correctivas documentadas y vigentes</v>
      </c>
      <c r="AQ45" s="185">
        <v>1</v>
      </c>
      <c r="AR45" s="185">
        <v>0.46</v>
      </c>
      <c r="AS45" s="344">
        <v>0.46</v>
      </c>
      <c r="AT45" s="34" t="s">
        <v>306</v>
      </c>
    </row>
    <row r="46" spans="1:49" ht="207.75" customHeight="1" thickBot="1" x14ac:dyDescent="0.3">
      <c r="A46" s="188">
        <v>6</v>
      </c>
      <c r="B46" s="60" t="s">
        <v>279</v>
      </c>
      <c r="C46" s="61" t="s">
        <v>280</v>
      </c>
      <c r="D46" s="75" t="s">
        <v>338</v>
      </c>
      <c r="E46" s="32">
        <v>0.03</v>
      </c>
      <c r="F46" s="10" t="s">
        <v>282</v>
      </c>
      <c r="G46" s="10" t="s">
        <v>339</v>
      </c>
      <c r="H46" s="10" t="s">
        <v>340</v>
      </c>
      <c r="I46" s="126" t="s">
        <v>95</v>
      </c>
      <c r="J46" s="10" t="s">
        <v>96</v>
      </c>
      <c r="K46" s="10" t="s">
        <v>341</v>
      </c>
      <c r="L46" s="32">
        <v>0</v>
      </c>
      <c r="M46" s="32">
        <v>1</v>
      </c>
      <c r="N46" s="32">
        <v>1</v>
      </c>
      <c r="O46" s="32">
        <v>1</v>
      </c>
      <c r="P46" s="33">
        <v>1</v>
      </c>
      <c r="Q46" s="8" t="s">
        <v>74</v>
      </c>
      <c r="R46" s="9" t="s">
        <v>342</v>
      </c>
      <c r="S46" s="10" t="s">
        <v>343</v>
      </c>
      <c r="T46" s="236" t="s">
        <v>344</v>
      </c>
      <c r="U46" s="243" t="s">
        <v>289</v>
      </c>
      <c r="V46" s="252" t="s">
        <v>166</v>
      </c>
      <c r="W46" s="189" t="s">
        <v>166</v>
      </c>
      <c r="X46" s="190" t="s">
        <v>166</v>
      </c>
      <c r="Y46" s="189" t="s">
        <v>166</v>
      </c>
      <c r="Z46" s="253" t="s">
        <v>166</v>
      </c>
      <c r="AA46" s="266">
        <f t="shared" si="6"/>
        <v>1</v>
      </c>
      <c r="AB46" s="191">
        <v>0.97</v>
      </c>
      <c r="AC46" s="191">
        <v>0.97</v>
      </c>
      <c r="AD46" s="192" t="s">
        <v>345</v>
      </c>
      <c r="AE46" s="267" t="s">
        <v>346</v>
      </c>
      <c r="AF46" s="258">
        <v>1</v>
      </c>
      <c r="AG46" s="151">
        <v>0.94</v>
      </c>
      <c r="AH46" s="152">
        <f>AG46/AF46</f>
        <v>0.94</v>
      </c>
      <c r="AI46" s="157" t="s">
        <v>347</v>
      </c>
      <c r="AJ46" s="271" t="s">
        <v>348</v>
      </c>
      <c r="AK46" s="273">
        <f t="shared" si="3"/>
        <v>1</v>
      </c>
      <c r="AL46" s="193">
        <v>0.94</v>
      </c>
      <c r="AM46" s="193">
        <v>0.94</v>
      </c>
      <c r="AN46" s="9" t="s">
        <v>349</v>
      </c>
      <c r="AO46" s="35" t="s">
        <v>350</v>
      </c>
      <c r="AP46" s="215" t="str">
        <f t="shared" si="2"/>
        <v>Porcentaje de cumplimiento publicación de información</v>
      </c>
      <c r="AQ46" s="194">
        <v>1</v>
      </c>
      <c r="AR46" s="194">
        <v>0.95</v>
      </c>
      <c r="AS46" s="345">
        <v>0.95</v>
      </c>
      <c r="AT46" s="35" t="s">
        <v>306</v>
      </c>
    </row>
    <row r="47" spans="1:49" ht="45.75" thickBot="1" x14ac:dyDescent="0.3">
      <c r="A47" s="15"/>
      <c r="D47" s="26" t="s">
        <v>351</v>
      </c>
      <c r="E47" s="27">
        <f>SUM(E41:E46)</f>
        <v>0.2</v>
      </c>
      <c r="J47" s="41"/>
      <c r="T47" s="51"/>
      <c r="W47" s="82" t="s">
        <v>352</v>
      </c>
      <c r="X47" s="176">
        <f>AVERAGE(X20:X46)</f>
        <v>0.71975</v>
      </c>
      <c r="AB47" s="82" t="s">
        <v>353</v>
      </c>
      <c r="AC47" s="176">
        <f>AVERAGE(AC20:AC46)</f>
        <v>0.86650000000000005</v>
      </c>
      <c r="AE47" s="122"/>
      <c r="AF47" s="354" t="s">
        <v>354</v>
      </c>
      <c r="AG47" s="355"/>
      <c r="AH47" s="161">
        <f>AVERAGE(AH20:AH46)</f>
        <v>0.7370168067226891</v>
      </c>
      <c r="AK47" s="15"/>
      <c r="AL47" s="177" t="s">
        <v>355</v>
      </c>
      <c r="AM47" s="178">
        <f>+AVERAGE(AM41:AM46)</f>
        <v>0.78600000000000003</v>
      </c>
      <c r="AQ47" s="179" t="str">
        <f>AP18</f>
        <v>EVALUACIÓN FINAL PLAN DE GESTION</v>
      </c>
      <c r="AR47" s="180">
        <f>AVERAGE(AS20:AS46)</f>
        <v>0.84928710178710198</v>
      </c>
    </row>
    <row r="48" spans="1:49" ht="24.75" customHeight="1" x14ac:dyDescent="0.25">
      <c r="A48" s="15"/>
      <c r="D48" s="17" t="s">
        <v>356</v>
      </c>
      <c r="E48" s="16">
        <f>E47+E40</f>
        <v>1.0000000000000002</v>
      </c>
      <c r="J48" s="41"/>
      <c r="T48" s="51"/>
    </row>
    <row r="49" spans="1:18" x14ac:dyDescent="0.25">
      <c r="A49" s="15"/>
      <c r="J49" s="41"/>
    </row>
    <row r="50" spans="1:18" x14ac:dyDescent="0.25">
      <c r="A50" s="15"/>
      <c r="J50" s="41"/>
    </row>
    <row r="51" spans="1:18" ht="15.75" thickBot="1" x14ac:dyDescent="0.3">
      <c r="A51" s="15"/>
      <c r="J51" s="41"/>
    </row>
    <row r="52" spans="1:18" ht="26.25" x14ac:dyDescent="0.25">
      <c r="A52" s="15"/>
      <c r="H52" s="431" t="s">
        <v>357</v>
      </c>
      <c r="I52" s="432"/>
      <c r="J52" s="432"/>
      <c r="K52" s="432"/>
      <c r="L52" s="432"/>
      <c r="M52" s="432" t="s">
        <v>358</v>
      </c>
      <c r="N52" s="432"/>
      <c r="O52" s="432"/>
      <c r="P52" s="432"/>
      <c r="Q52" s="432"/>
      <c r="R52" s="433"/>
    </row>
    <row r="53" spans="1:18" ht="132.75" customHeight="1" thickBot="1" x14ac:dyDescent="0.3">
      <c r="A53" s="15"/>
      <c r="H53" s="434" t="s">
        <v>359</v>
      </c>
      <c r="I53" s="435"/>
      <c r="J53" s="435"/>
      <c r="K53" s="435"/>
      <c r="L53" s="435"/>
      <c r="M53" s="436" t="s">
        <v>360</v>
      </c>
      <c r="N53" s="437"/>
      <c r="O53" s="437"/>
      <c r="P53" s="437"/>
      <c r="Q53" s="437"/>
      <c r="R53" s="438"/>
    </row>
  </sheetData>
  <autoFilter ref="A19:AW48"/>
  <mergeCells count="37">
    <mergeCell ref="H52:L52"/>
    <mergeCell ref="M52:R52"/>
    <mergeCell ref="H53:L53"/>
    <mergeCell ref="M53:R53"/>
    <mergeCell ref="H10:J10"/>
    <mergeCell ref="H11:J11"/>
    <mergeCell ref="H12:J12"/>
    <mergeCell ref="H14:J14"/>
    <mergeCell ref="H15:J15"/>
    <mergeCell ref="AK17:AO17"/>
    <mergeCell ref="AK18:AO18"/>
    <mergeCell ref="D17:P18"/>
    <mergeCell ref="AP17:AT17"/>
    <mergeCell ref="AP18:AT18"/>
    <mergeCell ref="V18:Z18"/>
    <mergeCell ref="V17:Z17"/>
    <mergeCell ref="AF17:AJ17"/>
    <mergeCell ref="AF18:AJ18"/>
    <mergeCell ref="AA17:AE17"/>
    <mergeCell ref="AA18:AE18"/>
    <mergeCell ref="Q17:T18"/>
    <mergeCell ref="U17:U19"/>
    <mergeCell ref="AF47:AG47"/>
    <mergeCell ref="H13:J13"/>
    <mergeCell ref="A1:K1"/>
    <mergeCell ref="A2:K2"/>
    <mergeCell ref="A3:K3"/>
    <mergeCell ref="A5:B8"/>
    <mergeCell ref="C5:D8"/>
    <mergeCell ref="F4:J4"/>
    <mergeCell ref="H5:J5"/>
    <mergeCell ref="H6:J6"/>
    <mergeCell ref="H7:J7"/>
    <mergeCell ref="H8:J8"/>
    <mergeCell ref="C17:C19"/>
    <mergeCell ref="A17:B18"/>
    <mergeCell ref="H9:J9"/>
  </mergeCells>
  <dataValidations count="3">
    <dataValidation type="list" allowBlank="1" showInputMessage="1" showErrorMessage="1" sqref="Q41:Q46">
      <formula1>INDICADOR</formula1>
    </dataValidation>
    <dataValidation type="list" allowBlank="1" showInputMessage="1" showErrorMessage="1" sqref="J45:J46">
      <formula1>PROGRAMACION</formula1>
    </dataValidation>
    <dataValidation type="list" allowBlank="1" showInputMessage="1" showErrorMessage="1" error="Escriba un texto " promptTitle="Cualquier contenido" sqref="F41:F44">
      <formula1>META2</formula1>
    </dataValidation>
  </dataValidations>
  <hyperlinks>
    <hyperlink ref="AO30" r:id="rId1" display="https://gobiernobogota-my.sharepoint.com/:x:/r/personal/aleyda_ayala_gobiernobogota_gov_co/_layouts/15/Doc.aspx?sourcedoc=%7BCC773A69-3D50-45B6-8A13-638801DA92D0%7D&amp;file=Consolidado%20Formulario%20Indicadores%20IV%20Trimestre.xlsx&amp;action=default&amp;mobileredirect=true"/>
  </hyperlinks>
  <pageMargins left="0.7" right="0.7" top="0.75" bottom="0.75" header="0.3" footer="0.3"/>
  <pageSetup orientation="portrait" r:id="rId2"/>
  <ignoredErrors>
    <ignoredError sqref="AC3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1BFFB4411CFC54CA6A3FA228255AE4E" ma:contentTypeVersion="13" ma:contentTypeDescription="Crear nuevo documento." ma:contentTypeScope="" ma:versionID="e2e22b6c5eaabac9adbefd5ef190b3a3">
  <xsd:schema xmlns:xsd="http://www.w3.org/2001/XMLSchema" xmlns:xs="http://www.w3.org/2001/XMLSchema" xmlns:p="http://schemas.microsoft.com/office/2006/metadata/properties" xmlns:ns2="4d1d2e24-7be0-47eb-a1db-99cc6d75caff" xmlns:ns3="d6eaa91c-3afb-4015-aba1-5ff992c1a5ca" targetNamespace="http://schemas.microsoft.com/office/2006/metadata/properties" ma:root="true" ma:fieldsID="acd4d6c81697b1595029b94e0ac1a92c" ns2:_="" ns3:_="">
    <xsd:import namespace="4d1d2e24-7be0-47eb-a1db-99cc6d75caff"/>
    <xsd:import namespace="d6eaa91c-3afb-4015-aba1-5ff992c1a5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d2e24-7be0-47eb-a1db-99cc6d75c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eaa91c-3afb-4015-aba1-5ff992c1a5c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4d1d2e24-7be0-47eb-a1db-99cc6d75caff" xsi:nil="true"/>
  </documentManagement>
</p:properties>
</file>

<file path=customXml/itemProps1.xml><?xml version="1.0" encoding="utf-8"?>
<ds:datastoreItem xmlns:ds="http://schemas.openxmlformats.org/officeDocument/2006/customXml" ds:itemID="{69F98BF9-EA3F-4C8B-BB47-C1C2216CE5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d2e24-7be0-47eb-a1db-99cc6d75caff"/>
    <ds:schemaRef ds:uri="d6eaa91c-3afb-4015-aba1-5ff992c1a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041BAD-9A67-4E61-B35D-AC62F8E79D5A}">
  <ds:schemaRefs>
    <ds:schemaRef ds:uri="http://schemas.microsoft.com/sharepoint/v3/contenttype/forms"/>
  </ds:schemaRefs>
</ds:datastoreItem>
</file>

<file path=customXml/itemProps3.xml><?xml version="1.0" encoding="utf-8"?>
<ds:datastoreItem xmlns:ds="http://schemas.openxmlformats.org/officeDocument/2006/customXml" ds:itemID="{E4E83C59-4B50-4913-A5A4-B5E013FBF83F}">
  <ds:schemaRefs>
    <ds:schemaRef ds:uri="http://schemas.microsoft.com/office/infopath/2007/PartnerControls"/>
    <ds:schemaRef ds:uri="4d1d2e24-7be0-47eb-a1db-99cc6d75caff"/>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d6eaa91c-3afb-4015-aba1-5ff992c1a5c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Patricia Casas Betancourt</dc:creator>
  <cp:keywords/>
  <dc:description/>
  <cp:lastModifiedBy>Sugey Diaz Triana</cp:lastModifiedBy>
  <cp:revision/>
  <dcterms:created xsi:type="dcterms:W3CDTF">2020-02-04T13:35:35Z</dcterms:created>
  <dcterms:modified xsi:type="dcterms:W3CDTF">2025-02-18T16:01:25Z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0x01010041BFFB4411CFC54CA6A3FA228255AE4E</vt:lpwstr>
  </property>
</Properties>
</file>