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uita\Documents\"/>
    </mc:Choice>
  </mc:AlternateContent>
  <bookViews>
    <workbookView xWindow="0" yWindow="0" windowWidth="28800" windowHeight="12435"/>
  </bookViews>
  <sheets>
    <sheet name="Formato2019" sheetId="1" r:id="rId1"/>
    <sheet name="Instructivo" sheetId="2" r:id="rId2"/>
    <sheet name="Tipo" sheetId="3" state="hidden" r:id="rId3"/>
    <sheet name="Eje_Pilar" sheetId="4" r:id="rId4"/>
  </sheets>
  <definedNames>
    <definedName name="_xlnm._FilterDatabase" localSheetId="0" hidden="1">Formato2019!$A$13:$AM$581</definedName>
    <definedName name="afectacion">Tipo!$D$2:$D$4</definedName>
    <definedName name="cd">Tipo!$C$18:$C$27</definedName>
    <definedName name="modal">Tipo!$C$2:$C$8</definedName>
    <definedName name="na">Tipo!$C$31</definedName>
    <definedName name="programa">Eje_Pilar!$C$3:$C$47</definedName>
    <definedName name="re">Tipo!$C$30</definedName>
    <definedName name="sa">Tipo!$C$12:$C$15</definedName>
    <definedName name="tipo">Tipo!$B$2:$B$21</definedName>
    <definedName name="vacio">Tipo!$C$32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79" i="1" l="1"/>
  <c r="AF79" i="1" s="1"/>
  <c r="AH329" i="1" l="1"/>
  <c r="AH330"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357" i="1"/>
  <c r="AH358" i="1"/>
  <c r="AH359" i="1"/>
  <c r="AH360" i="1"/>
  <c r="AH361"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90" i="1"/>
  <c r="AH391" i="1"/>
  <c r="AH392" i="1"/>
  <c r="AH393" i="1"/>
  <c r="AH394" i="1"/>
  <c r="AH395" i="1"/>
  <c r="AH396" i="1"/>
  <c r="AH397" i="1"/>
  <c r="AH398" i="1"/>
  <c r="AH399" i="1"/>
  <c r="AH400" i="1"/>
  <c r="AH401" i="1"/>
  <c r="AH402" i="1"/>
  <c r="AH403" i="1"/>
  <c r="AH404" i="1"/>
  <c r="AH405" i="1"/>
  <c r="AH406" i="1"/>
  <c r="AH407" i="1"/>
  <c r="AH408" i="1"/>
  <c r="AH409" i="1"/>
  <c r="AH410" i="1"/>
  <c r="AH411" i="1"/>
  <c r="AH412" i="1"/>
  <c r="AH413" i="1"/>
  <c r="AH414" i="1"/>
  <c r="AH415" i="1"/>
  <c r="AH416" i="1"/>
  <c r="AH417" i="1"/>
  <c r="AH418" i="1"/>
  <c r="AH419" i="1"/>
  <c r="AH420" i="1"/>
  <c r="AH421" i="1"/>
  <c r="AH422" i="1"/>
  <c r="AH423" i="1"/>
  <c r="AH424" i="1"/>
  <c r="AH425" i="1"/>
  <c r="AH426" i="1"/>
  <c r="AH427" i="1"/>
  <c r="AH428" i="1"/>
  <c r="AH429" i="1"/>
  <c r="AH430" i="1"/>
  <c r="AH431" i="1"/>
  <c r="AH432" i="1"/>
  <c r="AH433" i="1"/>
  <c r="AH434" i="1"/>
  <c r="AH435" i="1"/>
  <c r="AH436" i="1"/>
  <c r="AH437" i="1"/>
  <c r="AH438" i="1"/>
  <c r="AH439" i="1"/>
  <c r="AH440" i="1"/>
  <c r="AH441" i="1"/>
  <c r="AH442" i="1"/>
  <c r="AH443"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0" i="1"/>
  <c r="AH491" i="1"/>
  <c r="AH492" i="1"/>
  <c r="AH493" i="1"/>
  <c r="AH494" i="1"/>
  <c r="AH495" i="1"/>
  <c r="AH496" i="1"/>
  <c r="AH497" i="1"/>
  <c r="AH498" i="1"/>
  <c r="AH499" i="1"/>
  <c r="AH500" i="1"/>
  <c r="AH501" i="1"/>
  <c r="AH502" i="1"/>
  <c r="AH503" i="1"/>
  <c r="AH504" i="1"/>
  <c r="AH505" i="1"/>
  <c r="AH506" i="1"/>
  <c r="AH507" i="1"/>
  <c r="AH508" i="1"/>
  <c r="AH509" i="1"/>
  <c r="AH510" i="1"/>
  <c r="AH511" i="1"/>
  <c r="AH512" i="1"/>
  <c r="AH513" i="1"/>
  <c r="AH514" i="1"/>
  <c r="AH515" i="1"/>
  <c r="AH516" i="1"/>
  <c r="AH517" i="1"/>
  <c r="AH518" i="1"/>
  <c r="AH519" i="1"/>
  <c r="AH520" i="1"/>
  <c r="AH521" i="1"/>
  <c r="AH522" i="1"/>
  <c r="AH523" i="1"/>
  <c r="AH524" i="1"/>
  <c r="AH525" i="1"/>
  <c r="AH526" i="1"/>
  <c r="AH527" i="1"/>
  <c r="AH528" i="1"/>
  <c r="AH529" i="1"/>
  <c r="AH530" i="1"/>
  <c r="AH531" i="1"/>
  <c r="AH532" i="1"/>
  <c r="AH533" i="1"/>
  <c r="AH534" i="1"/>
  <c r="AH535" i="1"/>
  <c r="AH536" i="1"/>
  <c r="AH537" i="1"/>
  <c r="AH538" i="1"/>
  <c r="AH539" i="1"/>
  <c r="AH540" i="1"/>
  <c r="AH541" i="1"/>
  <c r="AH542" i="1"/>
  <c r="AH543" i="1"/>
  <c r="AH544" i="1"/>
  <c r="AH545" i="1"/>
  <c r="AH546" i="1"/>
  <c r="AH547" i="1"/>
  <c r="AH548" i="1"/>
  <c r="AH549" i="1"/>
  <c r="AH550" i="1"/>
  <c r="AH551" i="1"/>
  <c r="AH552" i="1"/>
  <c r="AH553" i="1"/>
  <c r="AH554" i="1"/>
  <c r="AH555" i="1"/>
  <c r="AH556" i="1"/>
  <c r="AH557" i="1"/>
  <c r="AH558" i="1"/>
  <c r="AH559" i="1"/>
  <c r="AH560" i="1"/>
  <c r="AH561" i="1"/>
  <c r="AH562" i="1"/>
  <c r="AH563" i="1"/>
  <c r="AH564" i="1"/>
  <c r="AH565" i="1"/>
  <c r="AH566" i="1"/>
  <c r="AH567" i="1"/>
  <c r="AH568" i="1"/>
  <c r="AH569" i="1"/>
  <c r="AH570" i="1"/>
  <c r="AH571" i="1"/>
  <c r="AH572" i="1"/>
  <c r="AH573" i="1"/>
  <c r="AH574" i="1"/>
  <c r="AH575" i="1"/>
  <c r="AH576" i="1"/>
  <c r="AH577" i="1"/>
  <c r="AH578" i="1"/>
  <c r="AH579" i="1"/>
  <c r="AH580" i="1"/>
  <c r="AH328"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20" i="1"/>
  <c r="AH15" i="1"/>
  <c r="AH16" i="1"/>
  <c r="AH17" i="1"/>
  <c r="AH18" i="1"/>
  <c r="AH19" i="1"/>
  <c r="AH14" i="1" l="1"/>
  <c r="AM578" i="1" l="1"/>
  <c r="AM579" i="1"/>
  <c r="AL578" i="1"/>
  <c r="AL579" i="1"/>
  <c r="AK578" i="1"/>
  <c r="AK579" i="1"/>
  <c r="AJ578" i="1"/>
  <c r="AJ579" i="1"/>
  <c r="AI578" i="1"/>
  <c r="AI579" i="1"/>
  <c r="T578" i="1"/>
  <c r="AF578" i="1" s="1"/>
  <c r="T579" i="1"/>
  <c r="AF579" i="1" s="1"/>
  <c r="K578" i="1"/>
  <c r="K579" i="1"/>
  <c r="J578" i="1"/>
  <c r="J579" i="1"/>
  <c r="AM576" i="1"/>
  <c r="AL576" i="1"/>
  <c r="AK576" i="1"/>
  <c r="AJ576" i="1"/>
  <c r="AI576" i="1"/>
  <c r="T576" i="1"/>
  <c r="AF576" i="1" s="1"/>
  <c r="K576" i="1"/>
  <c r="J576" i="1"/>
  <c r="O581" i="1" l="1"/>
  <c r="AM36" i="1" l="1"/>
  <c r="AL36" i="1"/>
  <c r="AK36" i="1"/>
  <c r="AJ36" i="1"/>
  <c r="AI36" i="1"/>
  <c r="T36" i="1"/>
  <c r="AF36" i="1" s="1"/>
  <c r="K36" i="1"/>
  <c r="J36" i="1"/>
  <c r="AM38" i="1"/>
  <c r="AL38" i="1"/>
  <c r="AK38" i="1"/>
  <c r="AJ38" i="1"/>
  <c r="AI38" i="1"/>
  <c r="T38" i="1"/>
  <c r="AF38" i="1" s="1"/>
  <c r="K38" i="1"/>
  <c r="J38" i="1"/>
  <c r="AM33" i="1"/>
  <c r="AM34" i="1"/>
  <c r="AL33" i="1"/>
  <c r="AL34" i="1"/>
  <c r="AK33" i="1"/>
  <c r="AK34" i="1"/>
  <c r="AJ33" i="1"/>
  <c r="AJ34" i="1"/>
  <c r="AI33" i="1"/>
  <c r="AI34" i="1"/>
  <c r="T33" i="1"/>
  <c r="AF33" i="1" s="1"/>
  <c r="T34" i="1"/>
  <c r="AF34" i="1" s="1"/>
  <c r="K33" i="1"/>
  <c r="K34" i="1"/>
  <c r="J33" i="1"/>
  <c r="J34" i="1"/>
  <c r="AM19" i="1" l="1"/>
  <c r="AL19" i="1"/>
  <c r="AK19" i="1"/>
  <c r="AJ19" i="1"/>
  <c r="AI19" i="1"/>
  <c r="T19" i="1"/>
  <c r="AF19" i="1" s="1"/>
  <c r="K19" i="1"/>
  <c r="J19" i="1"/>
  <c r="AM68" i="1"/>
  <c r="AM69" i="1"/>
  <c r="AM70" i="1"/>
  <c r="AL68" i="1"/>
  <c r="AL69" i="1"/>
  <c r="AL70" i="1"/>
  <c r="AK68" i="1"/>
  <c r="AK69" i="1"/>
  <c r="AK70" i="1"/>
  <c r="AJ68" i="1"/>
  <c r="AJ69" i="1"/>
  <c r="AJ70" i="1"/>
  <c r="AI68" i="1"/>
  <c r="AI69" i="1"/>
  <c r="AI70" i="1"/>
  <c r="T68" i="1"/>
  <c r="AF68" i="1" s="1"/>
  <c r="T69" i="1"/>
  <c r="AF69" i="1" s="1"/>
  <c r="T70" i="1"/>
  <c r="AF70" i="1" s="1"/>
  <c r="K68" i="1"/>
  <c r="K69" i="1"/>
  <c r="K70" i="1"/>
  <c r="J68" i="1"/>
  <c r="J69" i="1"/>
  <c r="J70" i="1"/>
  <c r="AM17" i="1"/>
  <c r="AM18" i="1"/>
  <c r="AL17" i="1"/>
  <c r="AL18" i="1"/>
  <c r="AK17" i="1"/>
  <c r="AK18" i="1"/>
  <c r="AJ17" i="1"/>
  <c r="AJ18" i="1"/>
  <c r="AI17" i="1"/>
  <c r="AI18" i="1"/>
  <c r="T17" i="1"/>
  <c r="AF17" i="1" s="1"/>
  <c r="T18" i="1"/>
  <c r="AF18" i="1" s="1"/>
  <c r="K17" i="1"/>
  <c r="K18" i="1"/>
  <c r="J17" i="1"/>
  <c r="J18" i="1"/>
  <c r="J24" i="1"/>
  <c r="K24" i="1"/>
  <c r="J25" i="1"/>
  <c r="K25" i="1"/>
  <c r="J26" i="1"/>
  <c r="K26" i="1"/>
  <c r="T20" i="1"/>
  <c r="AF20" i="1" s="1"/>
  <c r="T21" i="1"/>
  <c r="AF21" i="1" s="1"/>
  <c r="K20" i="1"/>
  <c r="K21" i="1"/>
  <c r="J20" i="1"/>
  <c r="J21" i="1"/>
  <c r="AM16" i="1"/>
  <c r="AM22" i="1"/>
  <c r="AL16" i="1"/>
  <c r="AL22" i="1"/>
  <c r="AK16" i="1"/>
  <c r="AK22" i="1"/>
  <c r="AJ16" i="1"/>
  <c r="AJ22" i="1"/>
  <c r="AI16" i="1"/>
  <c r="AI22" i="1"/>
  <c r="T16" i="1"/>
  <c r="AF16" i="1" s="1"/>
  <c r="T22" i="1"/>
  <c r="AF22" i="1" s="1"/>
  <c r="K16" i="1"/>
  <c r="K22" i="1"/>
  <c r="J16" i="1"/>
  <c r="J22" i="1"/>
  <c r="AM43" i="1"/>
  <c r="AM44" i="1"/>
  <c r="AM45" i="1"/>
  <c r="AL43" i="1"/>
  <c r="AL44" i="1"/>
  <c r="AL45" i="1"/>
  <c r="AK43" i="1"/>
  <c r="AK44" i="1"/>
  <c r="AK45" i="1"/>
  <c r="AJ43" i="1"/>
  <c r="AJ44" i="1"/>
  <c r="AJ45" i="1"/>
  <c r="AI43" i="1"/>
  <c r="AI44" i="1"/>
  <c r="AI45" i="1"/>
  <c r="T43" i="1"/>
  <c r="AF43" i="1" s="1"/>
  <c r="T44" i="1"/>
  <c r="AF44" i="1" s="1"/>
  <c r="T45" i="1"/>
  <c r="AF45" i="1" s="1"/>
  <c r="K43" i="1"/>
  <c r="K44" i="1"/>
  <c r="K45" i="1"/>
  <c r="J43" i="1"/>
  <c r="J44" i="1"/>
  <c r="J45" i="1"/>
  <c r="AM29" i="1"/>
  <c r="AM30" i="1"/>
  <c r="AM31" i="1"/>
  <c r="AM32" i="1"/>
  <c r="AL29" i="1"/>
  <c r="AL30" i="1"/>
  <c r="AL31" i="1"/>
  <c r="AL32" i="1"/>
  <c r="AK29" i="1"/>
  <c r="AK30" i="1"/>
  <c r="AK31" i="1"/>
  <c r="AK32" i="1"/>
  <c r="AJ29" i="1"/>
  <c r="AJ30" i="1"/>
  <c r="AJ31" i="1"/>
  <c r="AJ32" i="1"/>
  <c r="AI29" i="1"/>
  <c r="AI30" i="1"/>
  <c r="AI31" i="1"/>
  <c r="AI32" i="1"/>
  <c r="T29" i="1"/>
  <c r="AF29" i="1" s="1"/>
  <c r="T30" i="1"/>
  <c r="AF30" i="1" s="1"/>
  <c r="T31" i="1"/>
  <c r="AF31" i="1" s="1"/>
  <c r="T32" i="1"/>
  <c r="AF32" i="1" s="1"/>
  <c r="K29" i="1"/>
  <c r="K30" i="1"/>
  <c r="K31" i="1"/>
  <c r="K32" i="1"/>
  <c r="J29" i="1"/>
  <c r="J30" i="1"/>
  <c r="J31" i="1"/>
  <c r="J32" i="1"/>
  <c r="AM37" i="1"/>
  <c r="AM39" i="1"/>
  <c r="AL37" i="1"/>
  <c r="AL39" i="1"/>
  <c r="AK37" i="1"/>
  <c r="AK39" i="1"/>
  <c r="AJ37" i="1"/>
  <c r="AJ39" i="1"/>
  <c r="AI37" i="1"/>
  <c r="AI39" i="1"/>
  <c r="T37" i="1"/>
  <c r="AF37" i="1" s="1"/>
  <c r="T39" i="1"/>
  <c r="AF39" i="1" s="1"/>
  <c r="K37" i="1"/>
  <c r="K39" i="1"/>
  <c r="J37" i="1"/>
  <c r="J39" i="1"/>
  <c r="AM15" i="1"/>
  <c r="AL15" i="1"/>
  <c r="AK15" i="1"/>
  <c r="AJ15" i="1"/>
  <c r="AI15" i="1"/>
  <c r="T15" i="1"/>
  <c r="AF15" i="1" s="1"/>
  <c r="K15" i="1"/>
  <c r="J15" i="1"/>
  <c r="AM573" i="1"/>
  <c r="AM574" i="1"/>
  <c r="AM575" i="1"/>
  <c r="AL573" i="1"/>
  <c r="AL574" i="1"/>
  <c r="AL575" i="1"/>
  <c r="AK573" i="1"/>
  <c r="AK574" i="1"/>
  <c r="AK575" i="1"/>
  <c r="AJ573" i="1"/>
  <c r="AJ574" i="1"/>
  <c r="AJ575" i="1"/>
  <c r="AI573" i="1"/>
  <c r="AI574" i="1"/>
  <c r="AI575" i="1"/>
  <c r="T573" i="1"/>
  <c r="AF573" i="1" s="1"/>
  <c r="T574" i="1"/>
  <c r="AF574" i="1" s="1"/>
  <c r="T575" i="1"/>
  <c r="AF575" i="1" s="1"/>
  <c r="K573" i="1"/>
  <c r="K574" i="1"/>
  <c r="K575" i="1"/>
  <c r="J573" i="1"/>
  <c r="J574" i="1"/>
  <c r="J575" i="1"/>
  <c r="U581" i="1"/>
  <c r="S581" i="1"/>
  <c r="R581" i="1"/>
  <c r="Q581" i="1"/>
  <c r="P581" i="1"/>
  <c r="AM571" i="1" l="1"/>
  <c r="AL571" i="1"/>
  <c r="AK571" i="1"/>
  <c r="AJ571" i="1"/>
  <c r="AI571" i="1"/>
  <c r="T571" i="1"/>
  <c r="AF571" i="1" s="1"/>
  <c r="K571" i="1"/>
  <c r="J571" i="1"/>
  <c r="AM577" i="1"/>
  <c r="AL577" i="1"/>
  <c r="AK577" i="1"/>
  <c r="AJ577" i="1"/>
  <c r="AI577" i="1"/>
  <c r="T577" i="1"/>
  <c r="AF577" i="1" s="1"/>
  <c r="K577" i="1"/>
  <c r="J577" i="1"/>
  <c r="AM572" i="1" l="1"/>
  <c r="AL572" i="1"/>
  <c r="AK572" i="1"/>
  <c r="AJ572" i="1"/>
  <c r="AI572" i="1"/>
  <c r="T572" i="1"/>
  <c r="AF572" i="1" s="1"/>
  <c r="K572" i="1"/>
  <c r="J572" i="1"/>
  <c r="AM561" i="1" l="1"/>
  <c r="AL561" i="1"/>
  <c r="AK561" i="1"/>
  <c r="AJ561" i="1"/>
  <c r="AI561" i="1"/>
  <c r="T561" i="1"/>
  <c r="AF561" i="1" s="1"/>
  <c r="K561" i="1"/>
  <c r="J561" i="1"/>
  <c r="AM562" i="1"/>
  <c r="AL562" i="1"/>
  <c r="AK562" i="1"/>
  <c r="AJ562" i="1"/>
  <c r="AI562" i="1"/>
  <c r="T562" i="1"/>
  <c r="AF562" i="1" s="1"/>
  <c r="K562" i="1"/>
  <c r="J562" i="1"/>
  <c r="AM560" i="1"/>
  <c r="AL560" i="1"/>
  <c r="AK560" i="1"/>
  <c r="AJ560" i="1"/>
  <c r="AI560" i="1"/>
  <c r="T560" i="1"/>
  <c r="AF560" i="1" s="1"/>
  <c r="K560" i="1"/>
  <c r="J560" i="1"/>
  <c r="AM563" i="1"/>
  <c r="AL563" i="1"/>
  <c r="AK563" i="1"/>
  <c r="AJ563" i="1"/>
  <c r="AI563" i="1"/>
  <c r="T563" i="1"/>
  <c r="AF563" i="1" s="1"/>
  <c r="K563" i="1"/>
  <c r="J563" i="1"/>
  <c r="AM564" i="1"/>
  <c r="AL564" i="1"/>
  <c r="AK564" i="1"/>
  <c r="AJ564" i="1"/>
  <c r="AI564" i="1"/>
  <c r="T564" i="1"/>
  <c r="AF564" i="1" s="1"/>
  <c r="K564" i="1"/>
  <c r="J564" i="1"/>
  <c r="AM565" i="1"/>
  <c r="AL565" i="1"/>
  <c r="AK565" i="1"/>
  <c r="AJ565" i="1"/>
  <c r="AI565" i="1"/>
  <c r="T565" i="1"/>
  <c r="AF565" i="1" s="1"/>
  <c r="K565" i="1"/>
  <c r="J565" i="1"/>
  <c r="AM566" i="1"/>
  <c r="AL566" i="1"/>
  <c r="AK566" i="1"/>
  <c r="AJ566" i="1"/>
  <c r="AI566" i="1"/>
  <c r="T566" i="1"/>
  <c r="AF566" i="1" s="1"/>
  <c r="K566" i="1"/>
  <c r="J566" i="1"/>
  <c r="AM567" i="1"/>
  <c r="AL567" i="1"/>
  <c r="AK567" i="1"/>
  <c r="AJ567" i="1"/>
  <c r="AI567" i="1"/>
  <c r="T567" i="1"/>
  <c r="AF567" i="1" s="1"/>
  <c r="K567" i="1"/>
  <c r="J567" i="1"/>
  <c r="AM568" i="1"/>
  <c r="AL568" i="1"/>
  <c r="AK568" i="1"/>
  <c r="AJ568" i="1"/>
  <c r="AI568" i="1"/>
  <c r="T568" i="1"/>
  <c r="AF568" i="1" s="1"/>
  <c r="K568" i="1"/>
  <c r="J568" i="1"/>
  <c r="AM551" i="1"/>
  <c r="AL551" i="1"/>
  <c r="AK551" i="1"/>
  <c r="AJ551" i="1"/>
  <c r="AI551" i="1"/>
  <c r="T551" i="1"/>
  <c r="AF551" i="1" s="1"/>
  <c r="K551" i="1"/>
  <c r="J551" i="1"/>
  <c r="AM552" i="1"/>
  <c r="AL552" i="1"/>
  <c r="AK552" i="1"/>
  <c r="AJ552" i="1"/>
  <c r="AI552" i="1"/>
  <c r="T552" i="1"/>
  <c r="AF552" i="1" s="1"/>
  <c r="K552" i="1"/>
  <c r="J552" i="1"/>
  <c r="AM553" i="1"/>
  <c r="AL553" i="1"/>
  <c r="AK553" i="1"/>
  <c r="AJ553" i="1"/>
  <c r="AI553" i="1"/>
  <c r="T553" i="1"/>
  <c r="AF553" i="1" s="1"/>
  <c r="K553" i="1"/>
  <c r="J553" i="1"/>
  <c r="AM554" i="1"/>
  <c r="AL554" i="1"/>
  <c r="AK554" i="1"/>
  <c r="AJ554" i="1"/>
  <c r="AI554" i="1"/>
  <c r="T554" i="1"/>
  <c r="AF554" i="1" s="1"/>
  <c r="K554" i="1"/>
  <c r="J554" i="1"/>
  <c r="AM555" i="1"/>
  <c r="AL555" i="1"/>
  <c r="AK555" i="1"/>
  <c r="AJ555" i="1"/>
  <c r="AI555" i="1"/>
  <c r="T555" i="1"/>
  <c r="AF555" i="1" s="1"/>
  <c r="K555" i="1"/>
  <c r="J555" i="1"/>
  <c r="AM556" i="1"/>
  <c r="AL556" i="1"/>
  <c r="AK556" i="1"/>
  <c r="AJ556" i="1"/>
  <c r="AI556" i="1"/>
  <c r="T556" i="1"/>
  <c r="AF556" i="1" s="1"/>
  <c r="K556" i="1"/>
  <c r="J556" i="1"/>
  <c r="AM557" i="1"/>
  <c r="AL557" i="1"/>
  <c r="AK557" i="1"/>
  <c r="AJ557" i="1"/>
  <c r="AI557" i="1"/>
  <c r="T557" i="1"/>
  <c r="AF557" i="1" s="1"/>
  <c r="K557" i="1"/>
  <c r="J557" i="1"/>
  <c r="AM550" i="1"/>
  <c r="AL550" i="1"/>
  <c r="AK550" i="1"/>
  <c r="AJ550" i="1"/>
  <c r="AI550" i="1"/>
  <c r="T550" i="1"/>
  <c r="AF550" i="1" s="1"/>
  <c r="K550" i="1"/>
  <c r="J550" i="1"/>
  <c r="AM558" i="1"/>
  <c r="AL558" i="1"/>
  <c r="AK558" i="1"/>
  <c r="AJ558" i="1"/>
  <c r="AI558" i="1"/>
  <c r="T558" i="1"/>
  <c r="AF558" i="1" s="1"/>
  <c r="K558" i="1"/>
  <c r="J558" i="1"/>
  <c r="AM569" i="1"/>
  <c r="AL569" i="1"/>
  <c r="AK569" i="1"/>
  <c r="AJ569" i="1"/>
  <c r="AI569" i="1"/>
  <c r="T569" i="1"/>
  <c r="AF569" i="1" s="1"/>
  <c r="K569" i="1"/>
  <c r="J569" i="1"/>
  <c r="AM570" i="1"/>
  <c r="AL570" i="1"/>
  <c r="AK570" i="1"/>
  <c r="AJ570" i="1"/>
  <c r="AI570" i="1"/>
  <c r="T570" i="1"/>
  <c r="AF570" i="1" s="1"/>
  <c r="K570" i="1"/>
  <c r="J570" i="1"/>
  <c r="AM540" i="1"/>
  <c r="AL540" i="1"/>
  <c r="AK540" i="1"/>
  <c r="AJ540" i="1"/>
  <c r="AI540" i="1"/>
  <c r="T540" i="1"/>
  <c r="AF540" i="1" s="1"/>
  <c r="K540" i="1"/>
  <c r="J540" i="1"/>
  <c r="AM541" i="1"/>
  <c r="AL541" i="1"/>
  <c r="AK541" i="1"/>
  <c r="AJ541" i="1"/>
  <c r="AI541" i="1"/>
  <c r="T541" i="1"/>
  <c r="AF541" i="1" s="1"/>
  <c r="K541" i="1"/>
  <c r="J541" i="1"/>
  <c r="AM538" i="1"/>
  <c r="AL538" i="1"/>
  <c r="AK538" i="1"/>
  <c r="AJ538" i="1"/>
  <c r="AI538" i="1"/>
  <c r="T538" i="1"/>
  <c r="AF538" i="1" s="1"/>
  <c r="K538" i="1"/>
  <c r="J538" i="1"/>
  <c r="AM539" i="1"/>
  <c r="AL539" i="1"/>
  <c r="AK539" i="1"/>
  <c r="AJ539" i="1"/>
  <c r="AI539" i="1"/>
  <c r="T539" i="1"/>
  <c r="AF539" i="1" s="1"/>
  <c r="K539" i="1"/>
  <c r="J539" i="1"/>
  <c r="AM542" i="1"/>
  <c r="AL542" i="1"/>
  <c r="AK542" i="1"/>
  <c r="AJ542" i="1"/>
  <c r="AI542" i="1"/>
  <c r="T542" i="1"/>
  <c r="AF542" i="1" s="1"/>
  <c r="K542" i="1"/>
  <c r="J542" i="1"/>
  <c r="AM543" i="1"/>
  <c r="AL543" i="1"/>
  <c r="AK543" i="1"/>
  <c r="AJ543" i="1"/>
  <c r="AI543" i="1"/>
  <c r="T543" i="1"/>
  <c r="AF543" i="1" s="1"/>
  <c r="K543" i="1"/>
  <c r="J543" i="1"/>
  <c r="AM544" i="1"/>
  <c r="AL544" i="1"/>
  <c r="AK544" i="1"/>
  <c r="AJ544" i="1"/>
  <c r="AI544" i="1"/>
  <c r="T544" i="1"/>
  <c r="AF544" i="1" s="1"/>
  <c r="K544" i="1"/>
  <c r="J544" i="1"/>
  <c r="AM545" i="1"/>
  <c r="AL545" i="1"/>
  <c r="AK545" i="1"/>
  <c r="AJ545" i="1"/>
  <c r="AI545" i="1"/>
  <c r="T545" i="1"/>
  <c r="AF545" i="1" s="1"/>
  <c r="K545" i="1"/>
  <c r="J545" i="1"/>
  <c r="AM546" i="1"/>
  <c r="AL546" i="1"/>
  <c r="AK546" i="1"/>
  <c r="AJ546" i="1"/>
  <c r="AI546" i="1"/>
  <c r="T546" i="1"/>
  <c r="AF546" i="1" s="1"/>
  <c r="K546" i="1"/>
  <c r="J546" i="1"/>
  <c r="AM547" i="1"/>
  <c r="AL547" i="1"/>
  <c r="AK547" i="1"/>
  <c r="AJ547" i="1"/>
  <c r="AI547" i="1"/>
  <c r="T547" i="1"/>
  <c r="AF547" i="1" s="1"/>
  <c r="K547" i="1"/>
  <c r="J547" i="1"/>
  <c r="AM548" i="1"/>
  <c r="AL548" i="1"/>
  <c r="AK548" i="1"/>
  <c r="AJ548" i="1"/>
  <c r="AI548" i="1"/>
  <c r="T548" i="1"/>
  <c r="AF548" i="1" s="1"/>
  <c r="K548" i="1"/>
  <c r="J548" i="1"/>
  <c r="AM528" i="1"/>
  <c r="AL528" i="1"/>
  <c r="AK528" i="1"/>
  <c r="AJ528" i="1"/>
  <c r="AI528" i="1"/>
  <c r="T528" i="1"/>
  <c r="AF528" i="1" s="1"/>
  <c r="K528" i="1"/>
  <c r="J528" i="1"/>
  <c r="AM529" i="1"/>
  <c r="AL529" i="1"/>
  <c r="AK529" i="1"/>
  <c r="AJ529" i="1"/>
  <c r="AI529" i="1"/>
  <c r="T529" i="1"/>
  <c r="AF529" i="1" s="1"/>
  <c r="K529" i="1"/>
  <c r="J529" i="1"/>
  <c r="AM530" i="1"/>
  <c r="AL530" i="1"/>
  <c r="AK530" i="1"/>
  <c r="AJ530" i="1"/>
  <c r="AI530" i="1"/>
  <c r="T530" i="1"/>
  <c r="AF530" i="1" s="1"/>
  <c r="K530" i="1"/>
  <c r="J530" i="1"/>
  <c r="AM531" i="1"/>
  <c r="AL531" i="1"/>
  <c r="AK531" i="1"/>
  <c r="AJ531" i="1"/>
  <c r="AI531" i="1"/>
  <c r="T531" i="1"/>
  <c r="AF531" i="1" s="1"/>
  <c r="K531" i="1"/>
  <c r="J531" i="1"/>
  <c r="AM532" i="1"/>
  <c r="AL532" i="1"/>
  <c r="AK532" i="1"/>
  <c r="AJ532" i="1"/>
  <c r="AI532" i="1"/>
  <c r="T532" i="1"/>
  <c r="AF532" i="1" s="1"/>
  <c r="K532" i="1"/>
  <c r="J532" i="1"/>
  <c r="AM533" i="1"/>
  <c r="AL533" i="1"/>
  <c r="AK533" i="1"/>
  <c r="AJ533" i="1"/>
  <c r="AI533" i="1"/>
  <c r="T533" i="1"/>
  <c r="AF533" i="1" s="1"/>
  <c r="K533" i="1"/>
  <c r="J533" i="1"/>
  <c r="AM534" i="1"/>
  <c r="AL534" i="1"/>
  <c r="AK534" i="1"/>
  <c r="AJ534" i="1"/>
  <c r="AI534" i="1"/>
  <c r="T534" i="1"/>
  <c r="AF534" i="1" s="1"/>
  <c r="K534" i="1"/>
  <c r="J534" i="1"/>
  <c r="AM535" i="1"/>
  <c r="AL535" i="1"/>
  <c r="AK535" i="1"/>
  <c r="AJ535" i="1"/>
  <c r="AI535" i="1"/>
  <c r="T535" i="1"/>
  <c r="AF535" i="1" s="1"/>
  <c r="K535" i="1"/>
  <c r="J535" i="1"/>
  <c r="AM536" i="1"/>
  <c r="AL536" i="1"/>
  <c r="AK536" i="1"/>
  <c r="AJ536" i="1"/>
  <c r="AI536" i="1"/>
  <c r="T536" i="1"/>
  <c r="AF536" i="1" s="1"/>
  <c r="K536" i="1"/>
  <c r="J536" i="1"/>
  <c r="AM537" i="1"/>
  <c r="AL537" i="1"/>
  <c r="AK537" i="1"/>
  <c r="AJ537" i="1"/>
  <c r="AI537" i="1"/>
  <c r="T537" i="1"/>
  <c r="AF537" i="1" s="1"/>
  <c r="K537" i="1"/>
  <c r="J537" i="1"/>
  <c r="AM549" i="1"/>
  <c r="AL549" i="1"/>
  <c r="AK549" i="1"/>
  <c r="AJ549" i="1"/>
  <c r="AI549" i="1"/>
  <c r="T549" i="1"/>
  <c r="AF549" i="1" s="1"/>
  <c r="K549" i="1"/>
  <c r="J549" i="1"/>
  <c r="AM517" i="1"/>
  <c r="AL517" i="1"/>
  <c r="AK517" i="1"/>
  <c r="AJ517" i="1"/>
  <c r="AI517" i="1"/>
  <c r="T517" i="1"/>
  <c r="AF517" i="1" s="1"/>
  <c r="K517" i="1"/>
  <c r="J517" i="1"/>
  <c r="AM518" i="1"/>
  <c r="AL518" i="1"/>
  <c r="AK518" i="1"/>
  <c r="AJ518" i="1"/>
  <c r="AI518" i="1"/>
  <c r="T518" i="1"/>
  <c r="AF518" i="1" s="1"/>
  <c r="K518" i="1"/>
  <c r="J518" i="1"/>
  <c r="AM519" i="1"/>
  <c r="AL519" i="1"/>
  <c r="AK519" i="1"/>
  <c r="AJ519" i="1"/>
  <c r="AI519" i="1"/>
  <c r="T519" i="1"/>
  <c r="AF519" i="1" s="1"/>
  <c r="K519" i="1"/>
  <c r="J519" i="1"/>
  <c r="AM520" i="1"/>
  <c r="AL520" i="1"/>
  <c r="AK520" i="1"/>
  <c r="AJ520" i="1"/>
  <c r="AI520" i="1"/>
  <c r="T520" i="1"/>
  <c r="AF520" i="1" s="1"/>
  <c r="K520" i="1"/>
  <c r="J520" i="1"/>
  <c r="AM521" i="1"/>
  <c r="AL521" i="1"/>
  <c r="AK521" i="1"/>
  <c r="AJ521" i="1"/>
  <c r="AI521" i="1"/>
  <c r="T521" i="1"/>
  <c r="AF521" i="1" s="1"/>
  <c r="K521" i="1"/>
  <c r="J521" i="1"/>
  <c r="AM522" i="1"/>
  <c r="AL522" i="1"/>
  <c r="AK522" i="1"/>
  <c r="AJ522" i="1"/>
  <c r="AI522" i="1"/>
  <c r="T522" i="1"/>
  <c r="AF522" i="1" s="1"/>
  <c r="K522" i="1"/>
  <c r="J522" i="1"/>
  <c r="AM523" i="1"/>
  <c r="AL523" i="1"/>
  <c r="AK523" i="1"/>
  <c r="AJ523" i="1"/>
  <c r="AI523" i="1"/>
  <c r="T523" i="1"/>
  <c r="AF523" i="1" s="1"/>
  <c r="K523" i="1"/>
  <c r="J523" i="1"/>
  <c r="AM524" i="1"/>
  <c r="AL524" i="1"/>
  <c r="AK524" i="1"/>
  <c r="AJ524" i="1"/>
  <c r="AI524" i="1"/>
  <c r="T524" i="1"/>
  <c r="AF524" i="1" s="1"/>
  <c r="K524" i="1"/>
  <c r="J524" i="1"/>
  <c r="AM525" i="1"/>
  <c r="AL525" i="1"/>
  <c r="AK525" i="1"/>
  <c r="AJ525" i="1"/>
  <c r="AI525" i="1"/>
  <c r="T525" i="1"/>
  <c r="AF525" i="1" s="1"/>
  <c r="K525" i="1"/>
  <c r="J525" i="1"/>
  <c r="AM526" i="1"/>
  <c r="AL526" i="1"/>
  <c r="AK526" i="1"/>
  <c r="AJ526" i="1"/>
  <c r="AI526" i="1"/>
  <c r="T526" i="1"/>
  <c r="AF526" i="1" s="1"/>
  <c r="K526" i="1"/>
  <c r="J526" i="1"/>
  <c r="AM506" i="1"/>
  <c r="AL506" i="1"/>
  <c r="AK506" i="1"/>
  <c r="AJ506" i="1"/>
  <c r="AI506" i="1"/>
  <c r="T506" i="1"/>
  <c r="AF506" i="1" s="1"/>
  <c r="K506" i="1"/>
  <c r="J506" i="1"/>
  <c r="AM507" i="1"/>
  <c r="AL507" i="1"/>
  <c r="AK507" i="1"/>
  <c r="AJ507" i="1"/>
  <c r="AI507" i="1"/>
  <c r="T507" i="1"/>
  <c r="AF507" i="1" s="1"/>
  <c r="K507" i="1"/>
  <c r="J507" i="1"/>
  <c r="AM508" i="1"/>
  <c r="AL508" i="1"/>
  <c r="AK508" i="1"/>
  <c r="AJ508" i="1"/>
  <c r="AI508" i="1"/>
  <c r="T508" i="1"/>
  <c r="AF508" i="1" s="1"/>
  <c r="K508" i="1"/>
  <c r="J508" i="1"/>
  <c r="AM509" i="1"/>
  <c r="AL509" i="1"/>
  <c r="AK509" i="1"/>
  <c r="AJ509" i="1"/>
  <c r="AI509" i="1"/>
  <c r="T509" i="1"/>
  <c r="AF509" i="1" s="1"/>
  <c r="K509" i="1"/>
  <c r="J509" i="1"/>
  <c r="AM510" i="1"/>
  <c r="AL510" i="1"/>
  <c r="AK510" i="1"/>
  <c r="AJ510" i="1"/>
  <c r="AI510" i="1"/>
  <c r="T510" i="1"/>
  <c r="AF510" i="1" s="1"/>
  <c r="K510" i="1"/>
  <c r="J510" i="1"/>
  <c r="AM511" i="1"/>
  <c r="AL511" i="1"/>
  <c r="AK511" i="1"/>
  <c r="AJ511" i="1"/>
  <c r="AI511" i="1"/>
  <c r="T511" i="1"/>
  <c r="AF511" i="1" s="1"/>
  <c r="K511" i="1"/>
  <c r="J511" i="1"/>
  <c r="AM512" i="1"/>
  <c r="AL512" i="1"/>
  <c r="AK512" i="1"/>
  <c r="AJ512" i="1"/>
  <c r="AI512" i="1"/>
  <c r="T512" i="1"/>
  <c r="AF512" i="1" s="1"/>
  <c r="K512" i="1"/>
  <c r="J512" i="1"/>
  <c r="AM513" i="1"/>
  <c r="AL513" i="1"/>
  <c r="AK513" i="1"/>
  <c r="AJ513" i="1"/>
  <c r="AI513" i="1"/>
  <c r="T513" i="1"/>
  <c r="AF513" i="1" s="1"/>
  <c r="K513" i="1"/>
  <c r="J513" i="1"/>
  <c r="AM514" i="1"/>
  <c r="AL514" i="1"/>
  <c r="AK514" i="1"/>
  <c r="AJ514" i="1"/>
  <c r="AI514" i="1"/>
  <c r="T514" i="1"/>
  <c r="AF514" i="1" s="1"/>
  <c r="K514" i="1"/>
  <c r="J514" i="1"/>
  <c r="AM515" i="1"/>
  <c r="AL515" i="1"/>
  <c r="AK515" i="1"/>
  <c r="AJ515" i="1"/>
  <c r="AI515" i="1"/>
  <c r="T515" i="1"/>
  <c r="AF515" i="1" s="1"/>
  <c r="K515" i="1"/>
  <c r="J515" i="1"/>
  <c r="AM516" i="1"/>
  <c r="AL516" i="1"/>
  <c r="AK516" i="1"/>
  <c r="AJ516" i="1"/>
  <c r="AI516" i="1"/>
  <c r="T516" i="1"/>
  <c r="AF516" i="1" s="1"/>
  <c r="K516" i="1"/>
  <c r="J516" i="1"/>
  <c r="AM527" i="1"/>
  <c r="AL527" i="1"/>
  <c r="AK527" i="1"/>
  <c r="AJ527" i="1"/>
  <c r="AI527" i="1"/>
  <c r="T527" i="1"/>
  <c r="AF527" i="1" s="1"/>
  <c r="K527" i="1"/>
  <c r="J527" i="1"/>
  <c r="AM498" i="1"/>
  <c r="AL498" i="1"/>
  <c r="AK498" i="1"/>
  <c r="AJ498" i="1"/>
  <c r="AI498" i="1"/>
  <c r="T498" i="1"/>
  <c r="AF498" i="1" s="1"/>
  <c r="K498" i="1"/>
  <c r="J498" i="1"/>
  <c r="AM499" i="1"/>
  <c r="AL499" i="1"/>
  <c r="AK499" i="1"/>
  <c r="AJ499" i="1"/>
  <c r="AI499" i="1"/>
  <c r="T499" i="1"/>
  <c r="AF499" i="1" s="1"/>
  <c r="K499" i="1"/>
  <c r="J499" i="1"/>
  <c r="AM500" i="1"/>
  <c r="AL500" i="1"/>
  <c r="AK500" i="1"/>
  <c r="AJ500" i="1"/>
  <c r="AI500" i="1"/>
  <c r="T500" i="1"/>
  <c r="AF500" i="1" s="1"/>
  <c r="K500" i="1"/>
  <c r="J500" i="1"/>
  <c r="AM501" i="1"/>
  <c r="AL501" i="1"/>
  <c r="AK501" i="1"/>
  <c r="AJ501" i="1"/>
  <c r="AI501" i="1"/>
  <c r="T501" i="1"/>
  <c r="AF501" i="1" s="1"/>
  <c r="K501" i="1"/>
  <c r="J501" i="1"/>
  <c r="AM502" i="1"/>
  <c r="AL502" i="1"/>
  <c r="AK502" i="1"/>
  <c r="AJ502" i="1"/>
  <c r="AI502" i="1"/>
  <c r="T502" i="1"/>
  <c r="AF502" i="1" s="1"/>
  <c r="K502" i="1"/>
  <c r="J502" i="1"/>
  <c r="AM503" i="1"/>
  <c r="AL503" i="1"/>
  <c r="AK503" i="1"/>
  <c r="AJ503" i="1"/>
  <c r="AI503" i="1"/>
  <c r="T503" i="1"/>
  <c r="AF503" i="1" s="1"/>
  <c r="K503" i="1"/>
  <c r="J503" i="1"/>
  <c r="AM504" i="1"/>
  <c r="AL504" i="1"/>
  <c r="AK504" i="1"/>
  <c r="AJ504" i="1"/>
  <c r="AI504" i="1"/>
  <c r="T504" i="1"/>
  <c r="AF504" i="1" s="1"/>
  <c r="K504" i="1"/>
  <c r="J504" i="1"/>
  <c r="AM505" i="1"/>
  <c r="AL505" i="1"/>
  <c r="AK505" i="1"/>
  <c r="AJ505" i="1"/>
  <c r="AI505" i="1"/>
  <c r="T505" i="1"/>
  <c r="AF505" i="1" s="1"/>
  <c r="K505" i="1"/>
  <c r="J505" i="1"/>
  <c r="AM487" i="1"/>
  <c r="AL487" i="1"/>
  <c r="AK487" i="1"/>
  <c r="AJ487" i="1"/>
  <c r="AI487" i="1"/>
  <c r="T487" i="1"/>
  <c r="AF487" i="1" s="1"/>
  <c r="K487" i="1"/>
  <c r="J487" i="1"/>
  <c r="AM488" i="1"/>
  <c r="AL488" i="1"/>
  <c r="AK488" i="1"/>
  <c r="AJ488" i="1"/>
  <c r="AI488" i="1"/>
  <c r="T488" i="1"/>
  <c r="AF488" i="1" s="1"/>
  <c r="K488" i="1"/>
  <c r="J488" i="1"/>
  <c r="AM489" i="1"/>
  <c r="AL489" i="1"/>
  <c r="AK489" i="1"/>
  <c r="AJ489" i="1"/>
  <c r="AI489" i="1"/>
  <c r="T489" i="1"/>
  <c r="AF489" i="1" s="1"/>
  <c r="K489" i="1"/>
  <c r="J489" i="1"/>
  <c r="AM490" i="1"/>
  <c r="AL490" i="1"/>
  <c r="AK490" i="1"/>
  <c r="AJ490" i="1"/>
  <c r="AI490" i="1"/>
  <c r="T490" i="1"/>
  <c r="AF490" i="1" s="1"/>
  <c r="K490" i="1"/>
  <c r="J490" i="1"/>
  <c r="AM491" i="1"/>
  <c r="AL491" i="1"/>
  <c r="AK491" i="1"/>
  <c r="AJ491" i="1"/>
  <c r="AI491" i="1"/>
  <c r="T491" i="1"/>
  <c r="AF491" i="1" s="1"/>
  <c r="K491" i="1"/>
  <c r="J491" i="1"/>
  <c r="AM492" i="1"/>
  <c r="AL492" i="1"/>
  <c r="AK492" i="1"/>
  <c r="AJ492" i="1"/>
  <c r="AI492" i="1"/>
  <c r="T492" i="1"/>
  <c r="AF492" i="1" s="1"/>
  <c r="K492" i="1"/>
  <c r="J492" i="1"/>
  <c r="AM493" i="1"/>
  <c r="AL493" i="1"/>
  <c r="AK493" i="1"/>
  <c r="AJ493" i="1"/>
  <c r="AI493" i="1"/>
  <c r="T493" i="1"/>
  <c r="AF493" i="1" s="1"/>
  <c r="K493" i="1"/>
  <c r="J493" i="1"/>
  <c r="AM494" i="1"/>
  <c r="AL494" i="1"/>
  <c r="AK494" i="1"/>
  <c r="AJ494" i="1"/>
  <c r="AI494" i="1"/>
  <c r="T494" i="1"/>
  <c r="AF494" i="1" s="1"/>
  <c r="K494" i="1"/>
  <c r="J494" i="1"/>
  <c r="AM495" i="1"/>
  <c r="AL495" i="1"/>
  <c r="AK495" i="1"/>
  <c r="AJ495" i="1"/>
  <c r="AI495" i="1"/>
  <c r="T495" i="1"/>
  <c r="AF495" i="1" s="1"/>
  <c r="K495" i="1"/>
  <c r="J495" i="1"/>
  <c r="AM496" i="1"/>
  <c r="AL496" i="1"/>
  <c r="AK496" i="1"/>
  <c r="AJ496" i="1"/>
  <c r="AI496" i="1"/>
  <c r="T496" i="1"/>
  <c r="AF496" i="1" s="1"/>
  <c r="K496" i="1"/>
  <c r="J496" i="1"/>
  <c r="AM497" i="1"/>
  <c r="AL497" i="1"/>
  <c r="AK497" i="1"/>
  <c r="AJ497" i="1"/>
  <c r="AI497" i="1"/>
  <c r="T497" i="1"/>
  <c r="AF497" i="1" s="1"/>
  <c r="K497" i="1"/>
  <c r="J497" i="1"/>
  <c r="AM473" i="1"/>
  <c r="AL473" i="1"/>
  <c r="AK473" i="1"/>
  <c r="AJ473" i="1"/>
  <c r="AI473" i="1"/>
  <c r="T473" i="1"/>
  <c r="AF473" i="1" s="1"/>
  <c r="K473" i="1"/>
  <c r="J473" i="1"/>
  <c r="AM474" i="1"/>
  <c r="AL474" i="1"/>
  <c r="AK474" i="1"/>
  <c r="AJ474" i="1"/>
  <c r="AI474" i="1"/>
  <c r="T474" i="1"/>
  <c r="AF474" i="1" s="1"/>
  <c r="K474" i="1"/>
  <c r="J474" i="1"/>
  <c r="AM475" i="1"/>
  <c r="AL475" i="1"/>
  <c r="AK475" i="1"/>
  <c r="AJ475" i="1"/>
  <c r="AI475" i="1"/>
  <c r="T475" i="1"/>
  <c r="AF475" i="1" s="1"/>
  <c r="K475" i="1"/>
  <c r="J475" i="1"/>
  <c r="AM476" i="1"/>
  <c r="AL476" i="1"/>
  <c r="AK476" i="1"/>
  <c r="AJ476" i="1"/>
  <c r="AI476" i="1"/>
  <c r="T476" i="1"/>
  <c r="AF476" i="1" s="1"/>
  <c r="K476" i="1"/>
  <c r="J476" i="1"/>
  <c r="AM477" i="1"/>
  <c r="AL477" i="1"/>
  <c r="AK477" i="1"/>
  <c r="AJ477" i="1"/>
  <c r="AI477" i="1"/>
  <c r="T477" i="1"/>
  <c r="AF477" i="1" s="1"/>
  <c r="K477" i="1"/>
  <c r="J477" i="1"/>
  <c r="AM478" i="1"/>
  <c r="AL478" i="1"/>
  <c r="AK478" i="1"/>
  <c r="AJ478" i="1"/>
  <c r="AI478" i="1"/>
  <c r="T478" i="1"/>
  <c r="AF478" i="1" s="1"/>
  <c r="K478" i="1"/>
  <c r="J478" i="1"/>
  <c r="AM479" i="1"/>
  <c r="AL479" i="1"/>
  <c r="AK479" i="1"/>
  <c r="AJ479" i="1"/>
  <c r="AI479" i="1"/>
  <c r="T479" i="1"/>
  <c r="AF479" i="1" s="1"/>
  <c r="K479" i="1"/>
  <c r="J479" i="1"/>
  <c r="AM480" i="1"/>
  <c r="AL480" i="1"/>
  <c r="AK480" i="1"/>
  <c r="AJ480" i="1"/>
  <c r="AI480" i="1"/>
  <c r="T480" i="1"/>
  <c r="AF480" i="1" s="1"/>
  <c r="K480" i="1"/>
  <c r="J480" i="1"/>
  <c r="AM481" i="1"/>
  <c r="AL481" i="1"/>
  <c r="AK481" i="1"/>
  <c r="AJ481" i="1"/>
  <c r="AI481" i="1"/>
  <c r="T481" i="1"/>
  <c r="AF481" i="1" s="1"/>
  <c r="K481" i="1"/>
  <c r="J481" i="1"/>
  <c r="AM482" i="1"/>
  <c r="AL482" i="1"/>
  <c r="AK482" i="1"/>
  <c r="AJ482" i="1"/>
  <c r="AI482" i="1"/>
  <c r="T482" i="1"/>
  <c r="AF482" i="1" s="1"/>
  <c r="K482" i="1"/>
  <c r="J482" i="1"/>
  <c r="AM483" i="1"/>
  <c r="AL483" i="1"/>
  <c r="AK483" i="1"/>
  <c r="AJ483" i="1"/>
  <c r="AI483" i="1"/>
  <c r="T483" i="1"/>
  <c r="AF483" i="1" s="1"/>
  <c r="K483" i="1"/>
  <c r="J483" i="1"/>
  <c r="AM484" i="1"/>
  <c r="AL484" i="1"/>
  <c r="AK484" i="1"/>
  <c r="AJ484" i="1"/>
  <c r="AI484" i="1"/>
  <c r="T484" i="1"/>
  <c r="AF484" i="1" s="1"/>
  <c r="K484" i="1"/>
  <c r="J484" i="1"/>
  <c r="AM485" i="1"/>
  <c r="AL485" i="1"/>
  <c r="AK485" i="1"/>
  <c r="AJ485" i="1"/>
  <c r="AI485" i="1"/>
  <c r="T485" i="1"/>
  <c r="AF485" i="1" s="1"/>
  <c r="K485" i="1"/>
  <c r="J485" i="1"/>
  <c r="AM461" i="1"/>
  <c r="AL461" i="1"/>
  <c r="AK461" i="1"/>
  <c r="AJ461" i="1"/>
  <c r="AI461" i="1"/>
  <c r="T461" i="1"/>
  <c r="AF461" i="1" s="1"/>
  <c r="K461" i="1"/>
  <c r="J461" i="1"/>
  <c r="AM462" i="1"/>
  <c r="AL462" i="1"/>
  <c r="AK462" i="1"/>
  <c r="AJ462" i="1"/>
  <c r="AI462" i="1"/>
  <c r="T462" i="1"/>
  <c r="AF462" i="1" s="1"/>
  <c r="K462" i="1"/>
  <c r="J462" i="1"/>
  <c r="AM463" i="1"/>
  <c r="AL463" i="1"/>
  <c r="AK463" i="1"/>
  <c r="AJ463" i="1"/>
  <c r="AI463" i="1"/>
  <c r="T463" i="1"/>
  <c r="AF463" i="1" s="1"/>
  <c r="K463" i="1"/>
  <c r="J463" i="1"/>
  <c r="AM465" i="1"/>
  <c r="AL465" i="1"/>
  <c r="AK465" i="1"/>
  <c r="AJ465" i="1"/>
  <c r="AI465" i="1"/>
  <c r="T465" i="1"/>
  <c r="AF465" i="1" s="1"/>
  <c r="K465" i="1"/>
  <c r="J465" i="1"/>
  <c r="AM466" i="1"/>
  <c r="AL466" i="1"/>
  <c r="AK466" i="1"/>
  <c r="AJ466" i="1"/>
  <c r="AI466" i="1"/>
  <c r="T466" i="1"/>
  <c r="AF466" i="1" s="1"/>
  <c r="K466" i="1"/>
  <c r="J466" i="1"/>
  <c r="AM467" i="1"/>
  <c r="AL467" i="1"/>
  <c r="AK467" i="1"/>
  <c r="AJ467" i="1"/>
  <c r="AI467" i="1"/>
  <c r="T467" i="1"/>
  <c r="AF467" i="1" s="1"/>
  <c r="K467" i="1"/>
  <c r="J467" i="1"/>
  <c r="AM469" i="1"/>
  <c r="AL469" i="1"/>
  <c r="AK469" i="1"/>
  <c r="AJ469" i="1"/>
  <c r="AI469" i="1"/>
  <c r="T469" i="1"/>
  <c r="AF469" i="1" s="1"/>
  <c r="K469" i="1"/>
  <c r="J469" i="1"/>
  <c r="AM470" i="1"/>
  <c r="AL470" i="1"/>
  <c r="AK470" i="1"/>
  <c r="AJ470" i="1"/>
  <c r="AI470" i="1"/>
  <c r="T470" i="1"/>
  <c r="AF470" i="1" s="1"/>
  <c r="K470" i="1"/>
  <c r="J470" i="1"/>
  <c r="AM471" i="1"/>
  <c r="AL471" i="1"/>
  <c r="AK471" i="1"/>
  <c r="AJ471" i="1"/>
  <c r="AI471" i="1"/>
  <c r="T471" i="1"/>
  <c r="AF471" i="1" s="1"/>
  <c r="K471" i="1"/>
  <c r="J471" i="1"/>
  <c r="AM450" i="1"/>
  <c r="AL450" i="1"/>
  <c r="AK450" i="1"/>
  <c r="AJ450" i="1"/>
  <c r="AI450" i="1"/>
  <c r="T450" i="1"/>
  <c r="AF450" i="1" s="1"/>
  <c r="K450" i="1"/>
  <c r="J450" i="1"/>
  <c r="AM451" i="1"/>
  <c r="AL451" i="1"/>
  <c r="AK451" i="1"/>
  <c r="AJ451" i="1"/>
  <c r="AI451" i="1"/>
  <c r="T451" i="1"/>
  <c r="AF451" i="1" s="1"/>
  <c r="K451" i="1"/>
  <c r="J451" i="1"/>
  <c r="AM452" i="1"/>
  <c r="AL452" i="1"/>
  <c r="AK452" i="1"/>
  <c r="AJ452" i="1"/>
  <c r="AI452" i="1"/>
  <c r="T452" i="1"/>
  <c r="AF452" i="1" s="1"/>
  <c r="K452" i="1"/>
  <c r="J452" i="1"/>
  <c r="AM453" i="1"/>
  <c r="AL453" i="1"/>
  <c r="AK453" i="1"/>
  <c r="AJ453" i="1"/>
  <c r="AI453" i="1"/>
  <c r="T453" i="1"/>
  <c r="AF453" i="1" s="1"/>
  <c r="K453" i="1"/>
  <c r="J453" i="1"/>
  <c r="AM454" i="1"/>
  <c r="AL454" i="1"/>
  <c r="AK454" i="1"/>
  <c r="AJ454" i="1"/>
  <c r="AI454" i="1"/>
  <c r="T454" i="1"/>
  <c r="AF454" i="1" s="1"/>
  <c r="K454" i="1"/>
  <c r="J454" i="1"/>
  <c r="AM455" i="1"/>
  <c r="AL455" i="1"/>
  <c r="AK455" i="1"/>
  <c r="AJ455" i="1"/>
  <c r="AI455" i="1"/>
  <c r="T455" i="1"/>
  <c r="AF455" i="1" s="1"/>
  <c r="K455" i="1"/>
  <c r="J455" i="1"/>
  <c r="AM457" i="1"/>
  <c r="AL457" i="1"/>
  <c r="AK457" i="1"/>
  <c r="AJ457" i="1"/>
  <c r="AI457" i="1"/>
  <c r="T457" i="1"/>
  <c r="AF457" i="1" s="1"/>
  <c r="K457" i="1"/>
  <c r="J457" i="1"/>
  <c r="AM458" i="1"/>
  <c r="AL458" i="1"/>
  <c r="AK458" i="1"/>
  <c r="AJ458" i="1"/>
  <c r="AI458" i="1"/>
  <c r="T458" i="1"/>
  <c r="AF458" i="1" s="1"/>
  <c r="K458" i="1"/>
  <c r="J458" i="1"/>
  <c r="AM459" i="1"/>
  <c r="AL459" i="1"/>
  <c r="AK459" i="1"/>
  <c r="AJ459" i="1"/>
  <c r="AI459" i="1"/>
  <c r="T459" i="1"/>
  <c r="AF459" i="1" s="1"/>
  <c r="K459" i="1"/>
  <c r="J459" i="1"/>
  <c r="AM460" i="1"/>
  <c r="AL460" i="1"/>
  <c r="AK460" i="1"/>
  <c r="AJ460" i="1"/>
  <c r="AI460" i="1"/>
  <c r="T460" i="1"/>
  <c r="AF460" i="1" s="1"/>
  <c r="K460" i="1"/>
  <c r="J460" i="1"/>
  <c r="AM464" i="1"/>
  <c r="AL464" i="1"/>
  <c r="AK464" i="1"/>
  <c r="AJ464" i="1"/>
  <c r="AI464" i="1"/>
  <c r="T464" i="1"/>
  <c r="AF464" i="1" s="1"/>
  <c r="K464" i="1"/>
  <c r="J464" i="1"/>
  <c r="AM468" i="1"/>
  <c r="AL468" i="1"/>
  <c r="AK468" i="1"/>
  <c r="AJ468" i="1"/>
  <c r="AI468" i="1"/>
  <c r="T468" i="1"/>
  <c r="AF468" i="1" s="1"/>
  <c r="K468" i="1"/>
  <c r="J468" i="1"/>
  <c r="AM440" i="1"/>
  <c r="AL440" i="1"/>
  <c r="AK440" i="1"/>
  <c r="AJ440" i="1"/>
  <c r="AI440" i="1"/>
  <c r="T440" i="1"/>
  <c r="AF440" i="1" s="1"/>
  <c r="K440" i="1"/>
  <c r="J440" i="1"/>
  <c r="AM441" i="1"/>
  <c r="AL441" i="1"/>
  <c r="AK441" i="1"/>
  <c r="AJ441" i="1"/>
  <c r="AI441" i="1"/>
  <c r="T441" i="1"/>
  <c r="AF441" i="1" s="1"/>
  <c r="K441" i="1"/>
  <c r="J441" i="1"/>
  <c r="AM442" i="1"/>
  <c r="AL442" i="1"/>
  <c r="AK442" i="1"/>
  <c r="AJ442" i="1"/>
  <c r="AI442" i="1"/>
  <c r="T442" i="1"/>
  <c r="AF442" i="1" s="1"/>
  <c r="K442" i="1"/>
  <c r="J442" i="1"/>
  <c r="AM443" i="1"/>
  <c r="AL443" i="1"/>
  <c r="AK443" i="1"/>
  <c r="AJ443" i="1"/>
  <c r="AI443" i="1"/>
  <c r="T443" i="1"/>
  <c r="AF443" i="1" s="1"/>
  <c r="K443" i="1"/>
  <c r="J443" i="1"/>
  <c r="AM444" i="1"/>
  <c r="AL444" i="1"/>
  <c r="AK444" i="1"/>
  <c r="AJ444" i="1"/>
  <c r="AI444" i="1"/>
  <c r="T444" i="1"/>
  <c r="AF444" i="1" s="1"/>
  <c r="K444" i="1"/>
  <c r="J444" i="1"/>
  <c r="AM445" i="1"/>
  <c r="AL445" i="1"/>
  <c r="AK445" i="1"/>
  <c r="AJ445" i="1"/>
  <c r="AI445" i="1"/>
  <c r="T445" i="1"/>
  <c r="AF445" i="1" s="1"/>
  <c r="K445" i="1"/>
  <c r="J445" i="1"/>
  <c r="AM446" i="1"/>
  <c r="AL446" i="1"/>
  <c r="AK446" i="1"/>
  <c r="AJ446" i="1"/>
  <c r="AI446" i="1"/>
  <c r="T446" i="1"/>
  <c r="AF446" i="1" s="1"/>
  <c r="K446" i="1"/>
  <c r="J446" i="1"/>
  <c r="AM447" i="1"/>
  <c r="AL447" i="1"/>
  <c r="AK447" i="1"/>
  <c r="AJ447" i="1"/>
  <c r="AI447" i="1"/>
  <c r="T447" i="1"/>
  <c r="AF447" i="1" s="1"/>
  <c r="K447" i="1"/>
  <c r="J447" i="1"/>
  <c r="AM448" i="1"/>
  <c r="AL448" i="1"/>
  <c r="AK448" i="1"/>
  <c r="AJ448" i="1"/>
  <c r="AI448" i="1"/>
  <c r="T448" i="1"/>
  <c r="AF448" i="1" s="1"/>
  <c r="K448" i="1"/>
  <c r="J448" i="1"/>
  <c r="AM449" i="1"/>
  <c r="AL449" i="1"/>
  <c r="AK449" i="1"/>
  <c r="AJ449" i="1"/>
  <c r="AI449" i="1"/>
  <c r="T449" i="1"/>
  <c r="AF449" i="1" s="1"/>
  <c r="K449" i="1"/>
  <c r="J449" i="1"/>
  <c r="AM456" i="1"/>
  <c r="AL456" i="1"/>
  <c r="AK456" i="1"/>
  <c r="AJ456" i="1"/>
  <c r="AI456" i="1"/>
  <c r="T456" i="1"/>
  <c r="AF456" i="1" s="1"/>
  <c r="K456" i="1"/>
  <c r="J456" i="1"/>
  <c r="AM472" i="1"/>
  <c r="AL472" i="1"/>
  <c r="AK472" i="1"/>
  <c r="AJ472" i="1"/>
  <c r="AI472" i="1"/>
  <c r="T472" i="1"/>
  <c r="AF472" i="1" s="1"/>
  <c r="K472" i="1"/>
  <c r="J472" i="1"/>
  <c r="AM559" i="1"/>
  <c r="AL559" i="1"/>
  <c r="AK559" i="1"/>
  <c r="AJ559" i="1"/>
  <c r="AI559" i="1"/>
  <c r="T559" i="1"/>
  <c r="AF559" i="1" s="1"/>
  <c r="K559" i="1"/>
  <c r="J559" i="1"/>
  <c r="AM424" i="1"/>
  <c r="AL424" i="1"/>
  <c r="AK424" i="1"/>
  <c r="AJ424" i="1"/>
  <c r="AI424" i="1"/>
  <c r="T424" i="1"/>
  <c r="AF424" i="1" s="1"/>
  <c r="K424" i="1"/>
  <c r="J424" i="1"/>
  <c r="AM425" i="1"/>
  <c r="AL425" i="1"/>
  <c r="AK425" i="1"/>
  <c r="AJ425" i="1"/>
  <c r="AI425" i="1"/>
  <c r="T425" i="1"/>
  <c r="AF425" i="1" s="1"/>
  <c r="K425" i="1"/>
  <c r="J425" i="1"/>
  <c r="AM426" i="1"/>
  <c r="AL426" i="1"/>
  <c r="AK426" i="1"/>
  <c r="AJ426" i="1"/>
  <c r="AI426" i="1"/>
  <c r="T426" i="1"/>
  <c r="AF426" i="1" s="1"/>
  <c r="K426" i="1"/>
  <c r="J426" i="1"/>
  <c r="AM427" i="1"/>
  <c r="AL427" i="1"/>
  <c r="AK427" i="1"/>
  <c r="AJ427" i="1"/>
  <c r="AI427" i="1"/>
  <c r="T427" i="1"/>
  <c r="AF427" i="1" s="1"/>
  <c r="K427" i="1"/>
  <c r="J427" i="1"/>
  <c r="AM428" i="1"/>
  <c r="AL428" i="1"/>
  <c r="AK428" i="1"/>
  <c r="AJ428" i="1"/>
  <c r="AI428" i="1"/>
  <c r="T428" i="1"/>
  <c r="AF428" i="1" s="1"/>
  <c r="K428" i="1"/>
  <c r="J428" i="1"/>
  <c r="AM429" i="1"/>
  <c r="AL429" i="1"/>
  <c r="AK429" i="1"/>
  <c r="AJ429" i="1"/>
  <c r="AI429" i="1"/>
  <c r="T429" i="1"/>
  <c r="AF429" i="1" s="1"/>
  <c r="K429" i="1"/>
  <c r="J429" i="1"/>
  <c r="AM430" i="1"/>
  <c r="AL430" i="1"/>
  <c r="AK430" i="1"/>
  <c r="AJ430" i="1"/>
  <c r="AI430" i="1"/>
  <c r="T430" i="1"/>
  <c r="AF430" i="1" s="1"/>
  <c r="K430" i="1"/>
  <c r="J430" i="1"/>
  <c r="AM431" i="1"/>
  <c r="AL431" i="1"/>
  <c r="AK431" i="1"/>
  <c r="AJ431" i="1"/>
  <c r="AI431" i="1"/>
  <c r="T431" i="1"/>
  <c r="AF431" i="1" s="1"/>
  <c r="K431" i="1"/>
  <c r="J431" i="1"/>
  <c r="AM432" i="1"/>
  <c r="AL432" i="1"/>
  <c r="AK432" i="1"/>
  <c r="AJ432" i="1"/>
  <c r="AI432" i="1"/>
  <c r="T432" i="1"/>
  <c r="AF432" i="1" s="1"/>
  <c r="K432" i="1"/>
  <c r="J432" i="1"/>
  <c r="AM433" i="1"/>
  <c r="AL433" i="1"/>
  <c r="AK433" i="1"/>
  <c r="AJ433" i="1"/>
  <c r="AI433" i="1"/>
  <c r="T433" i="1"/>
  <c r="AF433" i="1" s="1"/>
  <c r="K433" i="1"/>
  <c r="J433" i="1"/>
  <c r="AM434" i="1"/>
  <c r="AL434" i="1"/>
  <c r="AK434" i="1"/>
  <c r="AJ434" i="1"/>
  <c r="AI434" i="1"/>
  <c r="T434" i="1"/>
  <c r="AF434" i="1" s="1"/>
  <c r="K434" i="1"/>
  <c r="J434" i="1"/>
  <c r="AM435" i="1"/>
  <c r="AL435" i="1"/>
  <c r="AK435" i="1"/>
  <c r="AJ435" i="1"/>
  <c r="AI435" i="1"/>
  <c r="T435" i="1"/>
  <c r="AF435" i="1" s="1"/>
  <c r="K435" i="1"/>
  <c r="J435" i="1"/>
  <c r="AM438" i="1"/>
  <c r="AL438" i="1"/>
  <c r="AK438" i="1"/>
  <c r="AJ438" i="1"/>
  <c r="AI438" i="1"/>
  <c r="T438" i="1"/>
  <c r="AF438" i="1" s="1"/>
  <c r="K438" i="1"/>
  <c r="J438" i="1"/>
  <c r="AM439" i="1"/>
  <c r="AL439" i="1"/>
  <c r="AK439" i="1"/>
  <c r="AJ439" i="1"/>
  <c r="AI439" i="1"/>
  <c r="T439" i="1"/>
  <c r="AF439" i="1" s="1"/>
  <c r="K439" i="1"/>
  <c r="J439" i="1"/>
  <c r="AM415" i="1"/>
  <c r="AL415" i="1"/>
  <c r="AK415" i="1"/>
  <c r="AJ415" i="1"/>
  <c r="AI415" i="1"/>
  <c r="T415" i="1"/>
  <c r="AF415" i="1" s="1"/>
  <c r="K415" i="1"/>
  <c r="J415" i="1"/>
  <c r="AM416" i="1"/>
  <c r="AL416" i="1"/>
  <c r="AK416" i="1"/>
  <c r="AJ416" i="1"/>
  <c r="AI416" i="1"/>
  <c r="T416" i="1"/>
  <c r="AF416" i="1" s="1"/>
  <c r="K416" i="1"/>
  <c r="J416" i="1"/>
  <c r="AM417" i="1"/>
  <c r="AL417" i="1"/>
  <c r="AK417" i="1"/>
  <c r="AJ417" i="1"/>
  <c r="AI417" i="1"/>
  <c r="T417" i="1"/>
  <c r="AF417" i="1" s="1"/>
  <c r="K417" i="1"/>
  <c r="J417" i="1"/>
  <c r="AM418" i="1"/>
  <c r="AL418" i="1"/>
  <c r="AK418" i="1"/>
  <c r="AJ418" i="1"/>
  <c r="AI418" i="1"/>
  <c r="T418" i="1"/>
  <c r="AF418" i="1" s="1"/>
  <c r="K418" i="1"/>
  <c r="J418" i="1"/>
  <c r="AM419" i="1"/>
  <c r="AL419" i="1"/>
  <c r="AK419" i="1"/>
  <c r="AJ419" i="1"/>
  <c r="AI419" i="1"/>
  <c r="T419" i="1"/>
  <c r="AF419" i="1" s="1"/>
  <c r="K419" i="1"/>
  <c r="J419" i="1"/>
  <c r="AM420" i="1"/>
  <c r="AL420" i="1"/>
  <c r="AK420" i="1"/>
  <c r="AJ420" i="1"/>
  <c r="AI420" i="1"/>
  <c r="T420" i="1"/>
  <c r="AF420" i="1" s="1"/>
  <c r="K420" i="1"/>
  <c r="J420" i="1"/>
  <c r="AM421" i="1"/>
  <c r="AL421" i="1"/>
  <c r="AK421" i="1"/>
  <c r="AJ421" i="1"/>
  <c r="AI421" i="1"/>
  <c r="T421" i="1"/>
  <c r="AF421" i="1" s="1"/>
  <c r="K421" i="1"/>
  <c r="J421" i="1"/>
  <c r="AM422" i="1"/>
  <c r="AL422" i="1"/>
  <c r="AK422" i="1"/>
  <c r="AJ422" i="1"/>
  <c r="AI422" i="1"/>
  <c r="T422" i="1"/>
  <c r="AF422" i="1" s="1"/>
  <c r="K422" i="1"/>
  <c r="J422" i="1"/>
  <c r="AM423" i="1"/>
  <c r="AL423" i="1"/>
  <c r="AK423" i="1"/>
  <c r="AJ423" i="1"/>
  <c r="AI423" i="1"/>
  <c r="T423" i="1"/>
  <c r="AF423" i="1" s="1"/>
  <c r="K423" i="1"/>
  <c r="J423" i="1"/>
  <c r="AM436" i="1"/>
  <c r="AL436" i="1"/>
  <c r="AK436" i="1"/>
  <c r="AJ436" i="1"/>
  <c r="AI436" i="1"/>
  <c r="T436" i="1"/>
  <c r="AF436" i="1" s="1"/>
  <c r="K436" i="1"/>
  <c r="J436" i="1"/>
  <c r="AM437" i="1"/>
  <c r="AL437" i="1"/>
  <c r="AK437" i="1"/>
  <c r="AJ437" i="1"/>
  <c r="AI437" i="1"/>
  <c r="T437" i="1"/>
  <c r="AF437" i="1" s="1"/>
  <c r="K437" i="1"/>
  <c r="J437" i="1"/>
  <c r="AM393" i="1"/>
  <c r="AL393" i="1"/>
  <c r="AK393" i="1"/>
  <c r="AJ393" i="1"/>
  <c r="AI393" i="1"/>
  <c r="T393" i="1"/>
  <c r="AF393" i="1" s="1"/>
  <c r="K393" i="1"/>
  <c r="J393" i="1"/>
  <c r="AM394" i="1"/>
  <c r="AL394" i="1"/>
  <c r="AK394" i="1"/>
  <c r="AJ394" i="1"/>
  <c r="AI394" i="1"/>
  <c r="T394" i="1"/>
  <c r="AF394" i="1" s="1"/>
  <c r="K394" i="1"/>
  <c r="J394" i="1"/>
  <c r="AM395" i="1"/>
  <c r="AL395" i="1"/>
  <c r="AK395" i="1"/>
  <c r="AJ395" i="1"/>
  <c r="AI395" i="1"/>
  <c r="T395" i="1"/>
  <c r="AF395" i="1" s="1"/>
  <c r="K395" i="1"/>
  <c r="J395" i="1"/>
  <c r="AM396" i="1"/>
  <c r="AL396" i="1"/>
  <c r="AK396" i="1"/>
  <c r="AJ396" i="1"/>
  <c r="AI396" i="1"/>
  <c r="T396" i="1"/>
  <c r="AF396" i="1" s="1"/>
  <c r="K396" i="1"/>
  <c r="J396" i="1"/>
  <c r="AM397" i="1"/>
  <c r="AL397" i="1"/>
  <c r="AK397" i="1"/>
  <c r="AJ397" i="1"/>
  <c r="AI397" i="1"/>
  <c r="T397" i="1"/>
  <c r="AF397" i="1" s="1"/>
  <c r="K397" i="1"/>
  <c r="J397" i="1"/>
  <c r="AM398" i="1"/>
  <c r="AL398" i="1"/>
  <c r="AK398" i="1"/>
  <c r="AJ398" i="1"/>
  <c r="AI398" i="1"/>
  <c r="T398" i="1"/>
  <c r="AF398" i="1" s="1"/>
  <c r="K398" i="1"/>
  <c r="J398" i="1"/>
  <c r="AM399" i="1"/>
  <c r="AL399" i="1"/>
  <c r="AK399" i="1"/>
  <c r="AJ399" i="1"/>
  <c r="AI399" i="1"/>
  <c r="T399" i="1"/>
  <c r="AF399" i="1" s="1"/>
  <c r="K399" i="1"/>
  <c r="J399" i="1"/>
  <c r="AM400" i="1"/>
  <c r="AL400" i="1"/>
  <c r="AK400" i="1"/>
  <c r="AJ400" i="1"/>
  <c r="AI400" i="1"/>
  <c r="T400" i="1"/>
  <c r="AF400" i="1" s="1"/>
  <c r="K400" i="1"/>
  <c r="J400" i="1"/>
  <c r="AM401" i="1"/>
  <c r="AL401" i="1"/>
  <c r="AK401" i="1"/>
  <c r="AJ401" i="1"/>
  <c r="AI401" i="1"/>
  <c r="T401" i="1"/>
  <c r="AF401" i="1" s="1"/>
  <c r="K401" i="1"/>
  <c r="J401" i="1"/>
  <c r="AM402" i="1"/>
  <c r="AL402" i="1"/>
  <c r="AK402" i="1"/>
  <c r="AJ402" i="1"/>
  <c r="AI402" i="1"/>
  <c r="T402" i="1"/>
  <c r="AF402" i="1" s="1"/>
  <c r="K402" i="1"/>
  <c r="J402" i="1"/>
  <c r="AM403" i="1"/>
  <c r="AL403" i="1"/>
  <c r="AK403" i="1"/>
  <c r="AJ403" i="1"/>
  <c r="AI403" i="1"/>
  <c r="T403" i="1"/>
  <c r="AF403" i="1" s="1"/>
  <c r="K403" i="1"/>
  <c r="J403" i="1"/>
  <c r="AM404" i="1"/>
  <c r="AL404" i="1"/>
  <c r="AK404" i="1"/>
  <c r="AJ404" i="1"/>
  <c r="AI404" i="1"/>
  <c r="T404" i="1"/>
  <c r="AF404" i="1" s="1"/>
  <c r="K404" i="1"/>
  <c r="J404" i="1"/>
  <c r="AM405" i="1"/>
  <c r="AL405" i="1"/>
  <c r="AK405" i="1"/>
  <c r="AJ405" i="1"/>
  <c r="AI405" i="1"/>
  <c r="T405" i="1"/>
  <c r="AF405" i="1" s="1"/>
  <c r="K405" i="1"/>
  <c r="J405" i="1"/>
  <c r="AM406" i="1"/>
  <c r="AL406" i="1"/>
  <c r="AK406" i="1"/>
  <c r="AJ406" i="1"/>
  <c r="AI406" i="1"/>
  <c r="T406" i="1"/>
  <c r="AF406" i="1" s="1"/>
  <c r="K406" i="1"/>
  <c r="J406" i="1"/>
  <c r="AM407" i="1"/>
  <c r="AL407" i="1"/>
  <c r="AK407" i="1"/>
  <c r="AJ407" i="1"/>
  <c r="AI407" i="1"/>
  <c r="T407" i="1"/>
  <c r="AF407" i="1" s="1"/>
  <c r="K407" i="1"/>
  <c r="J407" i="1"/>
  <c r="AM408" i="1"/>
  <c r="AL408" i="1"/>
  <c r="AK408" i="1"/>
  <c r="AJ408" i="1"/>
  <c r="AI408" i="1"/>
  <c r="T408" i="1"/>
  <c r="AF408" i="1" s="1"/>
  <c r="K408" i="1"/>
  <c r="J408" i="1"/>
  <c r="AM409" i="1"/>
  <c r="AL409" i="1"/>
  <c r="AK409" i="1"/>
  <c r="AJ409" i="1"/>
  <c r="AI409" i="1"/>
  <c r="T409" i="1"/>
  <c r="AF409" i="1" s="1"/>
  <c r="K409" i="1"/>
  <c r="J409" i="1"/>
  <c r="AM410" i="1"/>
  <c r="AL410" i="1"/>
  <c r="AK410" i="1"/>
  <c r="AJ410" i="1"/>
  <c r="AI410" i="1"/>
  <c r="T410" i="1"/>
  <c r="AF410" i="1" s="1"/>
  <c r="K410" i="1"/>
  <c r="J410" i="1"/>
  <c r="AM411" i="1"/>
  <c r="AL411" i="1"/>
  <c r="AK411" i="1"/>
  <c r="AJ411" i="1"/>
  <c r="AI411" i="1"/>
  <c r="T411" i="1"/>
  <c r="AF411" i="1" s="1"/>
  <c r="K411" i="1"/>
  <c r="J411" i="1"/>
  <c r="AM412" i="1"/>
  <c r="AL412" i="1"/>
  <c r="AK412" i="1"/>
  <c r="AJ412" i="1"/>
  <c r="AI412" i="1"/>
  <c r="T412" i="1"/>
  <c r="AF412" i="1" s="1"/>
  <c r="K412" i="1"/>
  <c r="J412" i="1"/>
  <c r="AM413" i="1"/>
  <c r="AL413" i="1"/>
  <c r="AK413" i="1"/>
  <c r="AJ413" i="1"/>
  <c r="AI413" i="1"/>
  <c r="T413" i="1"/>
  <c r="AF413" i="1" s="1"/>
  <c r="K413" i="1"/>
  <c r="J413" i="1"/>
  <c r="AM414" i="1"/>
  <c r="AL414" i="1"/>
  <c r="AK414" i="1"/>
  <c r="AJ414" i="1"/>
  <c r="AI414" i="1"/>
  <c r="T414" i="1"/>
  <c r="AF414" i="1" s="1"/>
  <c r="K414" i="1"/>
  <c r="J414" i="1"/>
  <c r="AM377" i="1"/>
  <c r="AL377" i="1"/>
  <c r="AK377" i="1"/>
  <c r="AJ377" i="1"/>
  <c r="AI377" i="1"/>
  <c r="T377" i="1"/>
  <c r="AF377" i="1" s="1"/>
  <c r="K377" i="1"/>
  <c r="J377" i="1"/>
  <c r="AM378" i="1"/>
  <c r="AL378" i="1"/>
  <c r="AK378" i="1"/>
  <c r="AJ378" i="1"/>
  <c r="AI378" i="1"/>
  <c r="T378" i="1"/>
  <c r="AF378" i="1" s="1"/>
  <c r="K378" i="1"/>
  <c r="J378" i="1"/>
  <c r="AM379" i="1"/>
  <c r="AL379" i="1"/>
  <c r="AK379" i="1"/>
  <c r="AJ379" i="1"/>
  <c r="AI379" i="1"/>
  <c r="T379" i="1"/>
  <c r="AF379" i="1" s="1"/>
  <c r="K379" i="1"/>
  <c r="J379" i="1"/>
  <c r="AM380" i="1"/>
  <c r="AL380" i="1"/>
  <c r="AK380" i="1"/>
  <c r="AJ380" i="1"/>
  <c r="AI380" i="1"/>
  <c r="T380" i="1"/>
  <c r="AF380" i="1" s="1"/>
  <c r="K380" i="1"/>
  <c r="J380" i="1"/>
  <c r="AM381" i="1"/>
  <c r="AL381" i="1"/>
  <c r="AK381" i="1"/>
  <c r="AJ381" i="1"/>
  <c r="AI381" i="1"/>
  <c r="T381" i="1"/>
  <c r="AF381" i="1" s="1"/>
  <c r="K381" i="1"/>
  <c r="J381" i="1"/>
  <c r="AM382" i="1"/>
  <c r="AL382" i="1"/>
  <c r="AK382" i="1"/>
  <c r="AJ382" i="1"/>
  <c r="AI382" i="1"/>
  <c r="T382" i="1"/>
  <c r="AF382" i="1" s="1"/>
  <c r="K382" i="1"/>
  <c r="J382" i="1"/>
  <c r="AM383" i="1"/>
  <c r="AL383" i="1"/>
  <c r="AK383" i="1"/>
  <c r="AJ383" i="1"/>
  <c r="AI383" i="1"/>
  <c r="T383" i="1"/>
  <c r="AF383" i="1" s="1"/>
  <c r="K383" i="1"/>
  <c r="J383" i="1"/>
  <c r="AM384" i="1"/>
  <c r="AL384" i="1"/>
  <c r="AK384" i="1"/>
  <c r="AJ384" i="1"/>
  <c r="AI384" i="1"/>
  <c r="T384" i="1"/>
  <c r="AF384" i="1" s="1"/>
  <c r="K384" i="1"/>
  <c r="J384" i="1"/>
  <c r="AM385" i="1"/>
  <c r="AL385" i="1"/>
  <c r="AK385" i="1"/>
  <c r="AJ385" i="1"/>
  <c r="AI385" i="1"/>
  <c r="T385" i="1"/>
  <c r="AF385" i="1" s="1"/>
  <c r="K385" i="1"/>
  <c r="J385" i="1"/>
  <c r="AM386" i="1"/>
  <c r="AL386" i="1"/>
  <c r="AK386" i="1"/>
  <c r="AJ386" i="1"/>
  <c r="AI386" i="1"/>
  <c r="T386" i="1"/>
  <c r="AF386" i="1" s="1"/>
  <c r="K386" i="1"/>
  <c r="J386" i="1"/>
  <c r="AM387" i="1"/>
  <c r="AL387" i="1"/>
  <c r="AK387" i="1"/>
  <c r="AJ387" i="1"/>
  <c r="AI387" i="1"/>
  <c r="T387" i="1"/>
  <c r="AF387" i="1" s="1"/>
  <c r="K387" i="1"/>
  <c r="J387" i="1"/>
  <c r="AM388" i="1"/>
  <c r="AL388" i="1"/>
  <c r="AK388" i="1"/>
  <c r="AJ388" i="1"/>
  <c r="AI388" i="1"/>
  <c r="T388" i="1"/>
  <c r="AF388" i="1" s="1"/>
  <c r="K388" i="1"/>
  <c r="J388" i="1"/>
  <c r="AM389" i="1"/>
  <c r="AL389" i="1"/>
  <c r="AK389" i="1"/>
  <c r="AJ389" i="1"/>
  <c r="AI389" i="1"/>
  <c r="T389" i="1"/>
  <c r="AF389" i="1" s="1"/>
  <c r="K389" i="1"/>
  <c r="J389" i="1"/>
  <c r="AM390" i="1"/>
  <c r="AL390" i="1"/>
  <c r="AK390" i="1"/>
  <c r="AJ390" i="1"/>
  <c r="AI390" i="1"/>
  <c r="T390" i="1"/>
  <c r="AF390" i="1" s="1"/>
  <c r="K390" i="1"/>
  <c r="J390" i="1"/>
  <c r="AM391" i="1"/>
  <c r="AL391" i="1"/>
  <c r="AK391" i="1"/>
  <c r="AJ391" i="1"/>
  <c r="AI391" i="1"/>
  <c r="T391" i="1"/>
  <c r="AF391" i="1" s="1"/>
  <c r="K391" i="1"/>
  <c r="J391" i="1"/>
  <c r="AM392" i="1"/>
  <c r="AL392" i="1"/>
  <c r="AK392" i="1"/>
  <c r="AJ392" i="1"/>
  <c r="AI392" i="1"/>
  <c r="T392" i="1"/>
  <c r="AF392" i="1" s="1"/>
  <c r="K392" i="1"/>
  <c r="J392" i="1"/>
  <c r="AM486" i="1"/>
  <c r="AL486" i="1"/>
  <c r="AK486" i="1"/>
  <c r="AJ486" i="1"/>
  <c r="AI486" i="1"/>
  <c r="T486" i="1"/>
  <c r="AF486" i="1" s="1"/>
  <c r="K486" i="1"/>
  <c r="J486" i="1"/>
  <c r="AM371" i="1"/>
  <c r="AL371" i="1"/>
  <c r="AK371" i="1"/>
  <c r="AJ371" i="1"/>
  <c r="AI371" i="1"/>
  <c r="T371" i="1"/>
  <c r="AF371" i="1" s="1"/>
  <c r="K371" i="1"/>
  <c r="J371" i="1"/>
  <c r="AM372" i="1"/>
  <c r="AL372" i="1"/>
  <c r="AK372" i="1"/>
  <c r="AJ372" i="1"/>
  <c r="AI372" i="1"/>
  <c r="T372" i="1"/>
  <c r="AF372" i="1" s="1"/>
  <c r="K372" i="1"/>
  <c r="J372" i="1"/>
  <c r="AM373" i="1"/>
  <c r="AL373" i="1"/>
  <c r="AK373" i="1"/>
  <c r="AJ373" i="1"/>
  <c r="AI373" i="1"/>
  <c r="T373" i="1"/>
  <c r="AF373" i="1" s="1"/>
  <c r="K373" i="1"/>
  <c r="J373" i="1"/>
  <c r="AM374" i="1"/>
  <c r="AL374" i="1"/>
  <c r="AK374" i="1"/>
  <c r="AJ374" i="1"/>
  <c r="AI374" i="1"/>
  <c r="T374" i="1"/>
  <c r="AF374" i="1" s="1"/>
  <c r="K374" i="1"/>
  <c r="J374" i="1"/>
  <c r="AM375" i="1"/>
  <c r="AL375" i="1"/>
  <c r="AK375" i="1"/>
  <c r="AJ375" i="1"/>
  <c r="AI375" i="1"/>
  <c r="T375" i="1"/>
  <c r="AF375" i="1" s="1"/>
  <c r="K375" i="1"/>
  <c r="J375" i="1"/>
  <c r="AM376" i="1"/>
  <c r="AL376" i="1"/>
  <c r="AK376" i="1"/>
  <c r="AJ376" i="1"/>
  <c r="AI376" i="1"/>
  <c r="T376" i="1"/>
  <c r="AF376" i="1" s="1"/>
  <c r="K376" i="1"/>
  <c r="J376" i="1"/>
  <c r="AM353" i="1"/>
  <c r="AL353" i="1"/>
  <c r="AK353" i="1"/>
  <c r="AJ353" i="1"/>
  <c r="AI353" i="1"/>
  <c r="T353" i="1"/>
  <c r="AF353" i="1" s="1"/>
  <c r="K353" i="1"/>
  <c r="J353" i="1"/>
  <c r="AM354" i="1"/>
  <c r="AL354" i="1"/>
  <c r="AK354" i="1"/>
  <c r="AJ354" i="1"/>
  <c r="AI354" i="1"/>
  <c r="T354" i="1"/>
  <c r="AF354" i="1" s="1"/>
  <c r="K354" i="1"/>
  <c r="J354" i="1"/>
  <c r="AM355" i="1"/>
  <c r="AL355" i="1"/>
  <c r="AK355" i="1"/>
  <c r="AJ355" i="1"/>
  <c r="AI355" i="1"/>
  <c r="T355" i="1"/>
  <c r="AF355" i="1" s="1"/>
  <c r="K355" i="1"/>
  <c r="J355" i="1"/>
  <c r="AM348" i="1"/>
  <c r="AL348" i="1"/>
  <c r="AK348" i="1"/>
  <c r="AJ348" i="1"/>
  <c r="AI348" i="1"/>
  <c r="T348" i="1"/>
  <c r="AF348" i="1" s="1"/>
  <c r="K348" i="1"/>
  <c r="J348" i="1"/>
  <c r="AM349" i="1"/>
  <c r="AL349" i="1"/>
  <c r="AK349" i="1"/>
  <c r="AJ349" i="1"/>
  <c r="AI349" i="1"/>
  <c r="T349" i="1"/>
  <c r="AF349" i="1" s="1"/>
  <c r="K349" i="1"/>
  <c r="J349" i="1"/>
  <c r="AM350" i="1"/>
  <c r="AL350" i="1"/>
  <c r="AK350" i="1"/>
  <c r="AJ350" i="1"/>
  <c r="AI350" i="1"/>
  <c r="T350" i="1"/>
  <c r="AF350" i="1" s="1"/>
  <c r="K350" i="1"/>
  <c r="J350" i="1"/>
  <c r="AM351" i="1"/>
  <c r="AL351" i="1"/>
  <c r="AK351" i="1"/>
  <c r="AJ351" i="1"/>
  <c r="AI351" i="1"/>
  <c r="T351" i="1"/>
  <c r="AF351" i="1" s="1"/>
  <c r="K351" i="1"/>
  <c r="J351" i="1"/>
  <c r="AM352" i="1"/>
  <c r="AL352" i="1"/>
  <c r="AK352" i="1"/>
  <c r="AJ352" i="1"/>
  <c r="AI352" i="1"/>
  <c r="T352" i="1"/>
  <c r="AF352" i="1" s="1"/>
  <c r="K352" i="1"/>
  <c r="J352" i="1"/>
  <c r="AM356" i="1"/>
  <c r="AL356" i="1"/>
  <c r="AK356" i="1"/>
  <c r="AJ356" i="1"/>
  <c r="AI356" i="1"/>
  <c r="T356" i="1"/>
  <c r="AF356" i="1" s="1"/>
  <c r="K356" i="1"/>
  <c r="J356" i="1"/>
  <c r="AM357" i="1"/>
  <c r="AL357" i="1"/>
  <c r="AK357" i="1"/>
  <c r="AJ357" i="1"/>
  <c r="AI357" i="1"/>
  <c r="T357" i="1"/>
  <c r="AF357" i="1" s="1"/>
  <c r="K357" i="1"/>
  <c r="J357" i="1"/>
  <c r="AM358" i="1"/>
  <c r="AL358" i="1"/>
  <c r="AK358" i="1"/>
  <c r="AJ358" i="1"/>
  <c r="AI358" i="1"/>
  <c r="T358" i="1"/>
  <c r="AF358" i="1" s="1"/>
  <c r="K358" i="1"/>
  <c r="J358" i="1"/>
  <c r="AM359" i="1"/>
  <c r="AL359" i="1"/>
  <c r="AK359" i="1"/>
  <c r="AJ359" i="1"/>
  <c r="AI359" i="1"/>
  <c r="T359" i="1"/>
  <c r="AF359" i="1" s="1"/>
  <c r="K359" i="1"/>
  <c r="J359" i="1"/>
  <c r="AM360" i="1"/>
  <c r="AL360" i="1"/>
  <c r="AK360" i="1"/>
  <c r="AJ360" i="1"/>
  <c r="AI360" i="1"/>
  <c r="T360" i="1"/>
  <c r="AF360" i="1" s="1"/>
  <c r="K360" i="1"/>
  <c r="J360" i="1"/>
  <c r="AM361" i="1"/>
  <c r="AL361" i="1"/>
  <c r="AK361" i="1"/>
  <c r="AJ361" i="1"/>
  <c r="AI361" i="1"/>
  <c r="T361" i="1"/>
  <c r="AF361" i="1" s="1"/>
  <c r="K361" i="1"/>
  <c r="J361" i="1"/>
  <c r="AM362" i="1"/>
  <c r="AL362" i="1"/>
  <c r="AK362" i="1"/>
  <c r="AJ362" i="1"/>
  <c r="AI362" i="1"/>
  <c r="T362" i="1"/>
  <c r="AF362" i="1" s="1"/>
  <c r="K362" i="1"/>
  <c r="J362" i="1"/>
  <c r="AM363" i="1"/>
  <c r="AL363" i="1"/>
  <c r="AK363" i="1"/>
  <c r="AJ363" i="1"/>
  <c r="AI363" i="1"/>
  <c r="T363" i="1"/>
  <c r="AF363" i="1" s="1"/>
  <c r="K363" i="1"/>
  <c r="J363" i="1"/>
  <c r="AM364" i="1"/>
  <c r="AL364" i="1"/>
  <c r="AK364" i="1"/>
  <c r="AJ364" i="1"/>
  <c r="AI364" i="1"/>
  <c r="T364" i="1"/>
  <c r="AF364" i="1" s="1"/>
  <c r="K364" i="1"/>
  <c r="J364" i="1"/>
  <c r="AM365" i="1"/>
  <c r="AL365" i="1"/>
  <c r="AK365" i="1"/>
  <c r="AJ365" i="1"/>
  <c r="AI365" i="1"/>
  <c r="T365" i="1"/>
  <c r="AF365" i="1" s="1"/>
  <c r="K365" i="1"/>
  <c r="J365" i="1"/>
  <c r="AM366" i="1"/>
  <c r="AL366" i="1"/>
  <c r="AK366" i="1"/>
  <c r="AJ366" i="1"/>
  <c r="AI366" i="1"/>
  <c r="T366" i="1"/>
  <c r="AF366" i="1" s="1"/>
  <c r="K366" i="1"/>
  <c r="J366" i="1"/>
  <c r="AM367" i="1"/>
  <c r="AL367" i="1"/>
  <c r="AK367" i="1"/>
  <c r="AJ367" i="1"/>
  <c r="AI367" i="1"/>
  <c r="T367" i="1"/>
  <c r="AF367" i="1" s="1"/>
  <c r="K367" i="1"/>
  <c r="J367" i="1"/>
  <c r="AM368" i="1"/>
  <c r="AL368" i="1"/>
  <c r="AK368" i="1"/>
  <c r="AJ368" i="1"/>
  <c r="AI368" i="1"/>
  <c r="T368" i="1"/>
  <c r="AF368" i="1" s="1"/>
  <c r="K368" i="1"/>
  <c r="J368" i="1"/>
  <c r="AM369" i="1"/>
  <c r="AL369" i="1"/>
  <c r="AK369" i="1"/>
  <c r="AJ369" i="1"/>
  <c r="AI369" i="1"/>
  <c r="T369" i="1"/>
  <c r="AF369" i="1" s="1"/>
  <c r="K369" i="1"/>
  <c r="J369" i="1"/>
  <c r="AM347" i="1"/>
  <c r="AL347" i="1"/>
  <c r="AK347" i="1"/>
  <c r="AJ347" i="1"/>
  <c r="AI347" i="1"/>
  <c r="T347" i="1"/>
  <c r="AF347" i="1" s="1"/>
  <c r="K347" i="1"/>
  <c r="J347" i="1"/>
  <c r="AM346" i="1"/>
  <c r="AL346" i="1"/>
  <c r="AK346" i="1"/>
  <c r="AJ346" i="1"/>
  <c r="AI346" i="1"/>
  <c r="T346" i="1"/>
  <c r="AF346" i="1" s="1"/>
  <c r="K346" i="1"/>
  <c r="J346" i="1"/>
  <c r="AM345" i="1" l="1"/>
  <c r="AL345" i="1"/>
  <c r="AK345" i="1"/>
  <c r="AJ345" i="1"/>
  <c r="AI345" i="1"/>
  <c r="T345" i="1"/>
  <c r="AF345" i="1" s="1"/>
  <c r="K345" i="1"/>
  <c r="J345" i="1"/>
  <c r="AM341" i="1" l="1"/>
  <c r="AL341" i="1"/>
  <c r="AK341" i="1"/>
  <c r="AJ341" i="1"/>
  <c r="AI341" i="1"/>
  <c r="T341" i="1"/>
  <c r="AF341" i="1" s="1"/>
  <c r="K341" i="1"/>
  <c r="J341" i="1"/>
  <c r="AM580" i="1"/>
  <c r="AL580" i="1"/>
  <c r="AK580" i="1"/>
  <c r="AJ580" i="1"/>
  <c r="AI580" i="1"/>
  <c r="T580" i="1"/>
  <c r="AF580" i="1" s="1"/>
  <c r="K580" i="1"/>
  <c r="J580" i="1"/>
  <c r="AK14" i="1" l="1"/>
  <c r="AK23" i="1"/>
  <c r="AK24" i="1"/>
  <c r="AK25" i="1"/>
  <c r="AK26" i="1"/>
  <c r="AK27" i="1"/>
  <c r="AK28" i="1"/>
  <c r="AK35" i="1"/>
  <c r="AK40" i="1"/>
  <c r="AK41" i="1"/>
  <c r="AK42" i="1"/>
  <c r="AK46" i="1"/>
  <c r="AK47" i="1"/>
  <c r="AK48" i="1"/>
  <c r="AK49" i="1"/>
  <c r="AK50" i="1"/>
  <c r="AK51" i="1"/>
  <c r="AK52" i="1"/>
  <c r="AK53" i="1"/>
  <c r="AK54" i="1"/>
  <c r="AK55" i="1"/>
  <c r="AK56" i="1"/>
  <c r="AK57" i="1"/>
  <c r="AK58" i="1"/>
  <c r="AK59" i="1"/>
  <c r="AK60" i="1"/>
  <c r="AK61" i="1"/>
  <c r="AK62" i="1"/>
  <c r="AK63" i="1"/>
  <c r="AK64" i="1"/>
  <c r="AK65" i="1"/>
  <c r="AK66" i="1"/>
  <c r="AK67"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2" i="1"/>
  <c r="AK343" i="1"/>
  <c r="AK344" i="1"/>
  <c r="AK370" i="1"/>
  <c r="K14" i="1" l="1"/>
  <c r="K23" i="1"/>
  <c r="K27" i="1"/>
  <c r="K28" i="1"/>
  <c r="K35" i="1"/>
  <c r="K40" i="1"/>
  <c r="K41" i="1"/>
  <c r="K42" i="1"/>
  <c r="K46" i="1"/>
  <c r="K47" i="1"/>
  <c r="K48" i="1"/>
  <c r="K49" i="1"/>
  <c r="K50" i="1"/>
  <c r="K51" i="1"/>
  <c r="K52" i="1"/>
  <c r="K53" i="1"/>
  <c r="K54" i="1"/>
  <c r="K55" i="1"/>
  <c r="K56" i="1"/>
  <c r="K57" i="1"/>
  <c r="K58" i="1"/>
  <c r="K59" i="1"/>
  <c r="K60" i="1"/>
  <c r="K61" i="1"/>
  <c r="K62" i="1"/>
  <c r="K63" i="1"/>
  <c r="K64" i="1"/>
  <c r="K65" i="1"/>
  <c r="K66" i="1"/>
  <c r="K67"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2" i="1"/>
  <c r="K343" i="1"/>
  <c r="K344" i="1"/>
  <c r="K370" i="1"/>
  <c r="J14" i="1"/>
  <c r="J23" i="1"/>
  <c r="J27" i="1"/>
  <c r="J28" i="1"/>
  <c r="J35" i="1"/>
  <c r="J40" i="1"/>
  <c r="J41" i="1"/>
  <c r="J42" i="1"/>
  <c r="J46" i="1"/>
  <c r="J47" i="1"/>
  <c r="J48" i="1"/>
  <c r="J49" i="1"/>
  <c r="J50" i="1"/>
  <c r="J51" i="1"/>
  <c r="J52" i="1"/>
  <c r="J53" i="1"/>
  <c r="J54" i="1"/>
  <c r="J55" i="1"/>
  <c r="J56" i="1"/>
  <c r="J57" i="1"/>
  <c r="J58" i="1"/>
  <c r="J59" i="1"/>
  <c r="J60" i="1"/>
  <c r="J61" i="1"/>
  <c r="J62" i="1"/>
  <c r="J63" i="1"/>
  <c r="J64" i="1"/>
  <c r="J65" i="1"/>
  <c r="J66" i="1"/>
  <c r="J67"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2" i="1"/>
  <c r="J343" i="1"/>
  <c r="J344" i="1"/>
  <c r="J370" i="1"/>
  <c r="AM344" i="1" l="1"/>
  <c r="AL344" i="1"/>
  <c r="AJ344" i="1"/>
  <c r="AI344" i="1"/>
  <c r="T344" i="1"/>
  <c r="AF344" i="1" s="1"/>
  <c r="AM343" i="1"/>
  <c r="AL343" i="1"/>
  <c r="AJ343" i="1"/>
  <c r="AI343" i="1"/>
  <c r="T343" i="1"/>
  <c r="AF343" i="1" s="1"/>
  <c r="AM342" i="1" l="1"/>
  <c r="AL342" i="1"/>
  <c r="AJ342" i="1"/>
  <c r="AI342" i="1"/>
  <c r="T342" i="1"/>
  <c r="AF342" i="1" s="1"/>
  <c r="AM339" i="1"/>
  <c r="AL339" i="1"/>
  <c r="AJ339" i="1"/>
  <c r="AI339" i="1"/>
  <c r="T339" i="1"/>
  <c r="AF339" i="1" s="1"/>
  <c r="AM340" i="1"/>
  <c r="AL340" i="1"/>
  <c r="AJ340" i="1"/>
  <c r="AI340" i="1"/>
  <c r="T340" i="1"/>
  <c r="AF340" i="1" s="1"/>
  <c r="AM337" i="1"/>
  <c r="AL337" i="1"/>
  <c r="AJ337" i="1"/>
  <c r="AI337" i="1"/>
  <c r="T337" i="1"/>
  <c r="AF337" i="1" s="1"/>
  <c r="AM338" i="1"/>
  <c r="AL338" i="1"/>
  <c r="AJ338" i="1"/>
  <c r="AI338" i="1"/>
  <c r="T338" i="1"/>
  <c r="AF338" i="1" s="1"/>
  <c r="T14" i="1" l="1"/>
  <c r="AF14" i="1" s="1"/>
  <c r="T23" i="1"/>
  <c r="AF23" i="1" s="1"/>
  <c r="T24" i="1"/>
  <c r="AF24" i="1" s="1"/>
  <c r="T25" i="1"/>
  <c r="AF25" i="1" s="1"/>
  <c r="T26" i="1"/>
  <c r="AF26" i="1" s="1"/>
  <c r="T27" i="1"/>
  <c r="AF27" i="1" s="1"/>
  <c r="T28" i="1"/>
  <c r="AF28" i="1" s="1"/>
  <c r="T35" i="1"/>
  <c r="AF35" i="1" s="1"/>
  <c r="T40" i="1"/>
  <c r="AF40" i="1" s="1"/>
  <c r="T41" i="1"/>
  <c r="AF41" i="1" s="1"/>
  <c r="T42" i="1"/>
  <c r="AF42" i="1" s="1"/>
  <c r="T46" i="1"/>
  <c r="AF46" i="1" s="1"/>
  <c r="T47" i="1"/>
  <c r="AF47" i="1" s="1"/>
  <c r="T48" i="1"/>
  <c r="AF48" i="1" s="1"/>
  <c r="T49" i="1"/>
  <c r="AF49" i="1" s="1"/>
  <c r="T50" i="1"/>
  <c r="AF50" i="1" s="1"/>
  <c r="T51" i="1"/>
  <c r="AF51" i="1" s="1"/>
  <c r="T52" i="1"/>
  <c r="AF52" i="1" s="1"/>
  <c r="T53" i="1"/>
  <c r="AF53" i="1" s="1"/>
  <c r="T54" i="1"/>
  <c r="AF54" i="1" s="1"/>
  <c r="T55" i="1"/>
  <c r="AF55" i="1" s="1"/>
  <c r="T56" i="1"/>
  <c r="AF56" i="1" s="1"/>
  <c r="T57" i="1"/>
  <c r="AF57" i="1" s="1"/>
  <c r="T58" i="1"/>
  <c r="AF58" i="1" s="1"/>
  <c r="T59" i="1"/>
  <c r="AF59" i="1" s="1"/>
  <c r="T60" i="1"/>
  <c r="AF60" i="1" s="1"/>
  <c r="T61" i="1"/>
  <c r="AF61" i="1" s="1"/>
  <c r="T62" i="1"/>
  <c r="AF62" i="1" s="1"/>
  <c r="T63" i="1"/>
  <c r="AF63" i="1" s="1"/>
  <c r="T64" i="1"/>
  <c r="AF64" i="1" s="1"/>
  <c r="T65" i="1"/>
  <c r="AF65" i="1" s="1"/>
  <c r="T66" i="1"/>
  <c r="AF66" i="1" s="1"/>
  <c r="T67" i="1"/>
  <c r="AF67" i="1" s="1"/>
  <c r="T71" i="1"/>
  <c r="AF71" i="1" s="1"/>
  <c r="T72" i="1"/>
  <c r="AF72" i="1" s="1"/>
  <c r="T73" i="1"/>
  <c r="AF73" i="1" s="1"/>
  <c r="T74" i="1"/>
  <c r="AF74" i="1" s="1"/>
  <c r="T75" i="1"/>
  <c r="AF75" i="1" s="1"/>
  <c r="T76" i="1"/>
  <c r="AF76" i="1" s="1"/>
  <c r="T77" i="1"/>
  <c r="AF77" i="1" s="1"/>
  <c r="T78" i="1"/>
  <c r="AF78" i="1" s="1"/>
  <c r="T80" i="1"/>
  <c r="AF80" i="1" s="1"/>
  <c r="T81" i="1"/>
  <c r="AF81" i="1" s="1"/>
  <c r="T82" i="1"/>
  <c r="AF82" i="1" s="1"/>
  <c r="T83" i="1"/>
  <c r="AF83" i="1" s="1"/>
  <c r="T84" i="1"/>
  <c r="AF84" i="1" s="1"/>
  <c r="T85" i="1"/>
  <c r="AF85" i="1" s="1"/>
  <c r="T86" i="1"/>
  <c r="AF86" i="1" s="1"/>
  <c r="T87" i="1"/>
  <c r="AF87" i="1" s="1"/>
  <c r="T88" i="1"/>
  <c r="AF88" i="1" s="1"/>
  <c r="T89" i="1"/>
  <c r="AF89" i="1" s="1"/>
  <c r="T90" i="1"/>
  <c r="AF90" i="1" s="1"/>
  <c r="T91" i="1"/>
  <c r="AF91" i="1" s="1"/>
  <c r="T92" i="1"/>
  <c r="AF92" i="1" s="1"/>
  <c r="T93" i="1"/>
  <c r="AF93" i="1" s="1"/>
  <c r="T94" i="1"/>
  <c r="AF94" i="1" s="1"/>
  <c r="T95" i="1"/>
  <c r="AF95" i="1" s="1"/>
  <c r="T96" i="1"/>
  <c r="AF96" i="1" s="1"/>
  <c r="T97" i="1"/>
  <c r="AF97" i="1" s="1"/>
  <c r="T98" i="1"/>
  <c r="AF98" i="1" s="1"/>
  <c r="T99" i="1"/>
  <c r="AF99" i="1" s="1"/>
  <c r="T100" i="1"/>
  <c r="AF100" i="1" s="1"/>
  <c r="T101" i="1"/>
  <c r="AF101" i="1" s="1"/>
  <c r="T102" i="1"/>
  <c r="AF102" i="1" s="1"/>
  <c r="T103" i="1"/>
  <c r="AF103" i="1" s="1"/>
  <c r="T104" i="1"/>
  <c r="AF104" i="1" s="1"/>
  <c r="T105" i="1"/>
  <c r="AF105" i="1" s="1"/>
  <c r="T106" i="1"/>
  <c r="AF106" i="1" s="1"/>
  <c r="T107" i="1"/>
  <c r="AF107" i="1" s="1"/>
  <c r="T108" i="1"/>
  <c r="AF108" i="1" s="1"/>
  <c r="T109" i="1"/>
  <c r="AF109" i="1" s="1"/>
  <c r="T110" i="1"/>
  <c r="AF110" i="1" s="1"/>
  <c r="T111" i="1"/>
  <c r="AF111" i="1" s="1"/>
  <c r="T112" i="1"/>
  <c r="AF112" i="1" s="1"/>
  <c r="T113" i="1"/>
  <c r="AF113" i="1" s="1"/>
  <c r="T114" i="1"/>
  <c r="AF114" i="1" s="1"/>
  <c r="T115" i="1"/>
  <c r="AF115" i="1" s="1"/>
  <c r="T116" i="1"/>
  <c r="AF116" i="1" s="1"/>
  <c r="T117" i="1"/>
  <c r="AF117" i="1" s="1"/>
  <c r="T118" i="1"/>
  <c r="AF118" i="1" s="1"/>
  <c r="T119" i="1"/>
  <c r="AF119" i="1" s="1"/>
  <c r="T120" i="1"/>
  <c r="AF120" i="1" s="1"/>
  <c r="T121" i="1"/>
  <c r="AF121" i="1" s="1"/>
  <c r="T122" i="1"/>
  <c r="AF122" i="1" s="1"/>
  <c r="T123" i="1"/>
  <c r="AF123" i="1" s="1"/>
  <c r="T124" i="1"/>
  <c r="AF124" i="1" s="1"/>
  <c r="T125" i="1"/>
  <c r="AF125" i="1" s="1"/>
  <c r="T126" i="1"/>
  <c r="AF126" i="1" s="1"/>
  <c r="T127" i="1"/>
  <c r="AF127" i="1" s="1"/>
  <c r="T128" i="1"/>
  <c r="AF128" i="1" s="1"/>
  <c r="T129" i="1"/>
  <c r="AF129" i="1" s="1"/>
  <c r="T130" i="1"/>
  <c r="AF130" i="1" s="1"/>
  <c r="T131" i="1"/>
  <c r="AF131" i="1" s="1"/>
  <c r="T132" i="1"/>
  <c r="AF132" i="1" s="1"/>
  <c r="T133" i="1"/>
  <c r="AF133" i="1" s="1"/>
  <c r="T134" i="1"/>
  <c r="AF134" i="1" s="1"/>
  <c r="T135" i="1"/>
  <c r="AF135" i="1" s="1"/>
  <c r="T136" i="1"/>
  <c r="AF136" i="1" s="1"/>
  <c r="T137" i="1"/>
  <c r="AF137" i="1" s="1"/>
  <c r="T138" i="1"/>
  <c r="AF138" i="1" s="1"/>
  <c r="T139" i="1"/>
  <c r="AF139" i="1" s="1"/>
  <c r="T140" i="1"/>
  <c r="AF140" i="1" s="1"/>
  <c r="T141" i="1"/>
  <c r="AF141" i="1" s="1"/>
  <c r="T142" i="1"/>
  <c r="AF142" i="1" s="1"/>
  <c r="T143" i="1"/>
  <c r="AF143" i="1" s="1"/>
  <c r="T144" i="1"/>
  <c r="AF144" i="1" s="1"/>
  <c r="T145" i="1"/>
  <c r="AF145" i="1" s="1"/>
  <c r="T146" i="1"/>
  <c r="AF146" i="1" s="1"/>
  <c r="T147" i="1"/>
  <c r="AF147" i="1" s="1"/>
  <c r="T148" i="1"/>
  <c r="AF148" i="1" s="1"/>
  <c r="T149" i="1"/>
  <c r="AF149" i="1" s="1"/>
  <c r="T150" i="1"/>
  <c r="AF150" i="1" s="1"/>
  <c r="T151" i="1"/>
  <c r="AF151" i="1" s="1"/>
  <c r="T152" i="1"/>
  <c r="AF152" i="1" s="1"/>
  <c r="T153" i="1"/>
  <c r="AF153" i="1" s="1"/>
  <c r="T154" i="1"/>
  <c r="AF154" i="1" s="1"/>
  <c r="T155" i="1"/>
  <c r="AF155" i="1" s="1"/>
  <c r="T156" i="1"/>
  <c r="AF156" i="1" s="1"/>
  <c r="T157" i="1"/>
  <c r="AF157" i="1" s="1"/>
  <c r="T158" i="1"/>
  <c r="AF158" i="1" s="1"/>
  <c r="T159" i="1"/>
  <c r="AF159" i="1" s="1"/>
  <c r="T160" i="1"/>
  <c r="AF160" i="1" s="1"/>
  <c r="T161" i="1"/>
  <c r="AF161" i="1" s="1"/>
  <c r="T162" i="1"/>
  <c r="AF162" i="1" s="1"/>
  <c r="T163" i="1"/>
  <c r="AF163" i="1" s="1"/>
  <c r="T164" i="1"/>
  <c r="AF164" i="1" s="1"/>
  <c r="T165" i="1"/>
  <c r="AF165" i="1" s="1"/>
  <c r="T166" i="1"/>
  <c r="AF166" i="1" s="1"/>
  <c r="T167" i="1"/>
  <c r="AF167" i="1" s="1"/>
  <c r="T168" i="1"/>
  <c r="AF168" i="1" s="1"/>
  <c r="T169" i="1"/>
  <c r="AF169" i="1" s="1"/>
  <c r="T170" i="1"/>
  <c r="AF170" i="1" s="1"/>
  <c r="T171" i="1"/>
  <c r="AF171" i="1" s="1"/>
  <c r="T172" i="1"/>
  <c r="AF172" i="1" s="1"/>
  <c r="T173" i="1"/>
  <c r="AF173" i="1" s="1"/>
  <c r="T174" i="1"/>
  <c r="AF174" i="1" s="1"/>
  <c r="T175" i="1"/>
  <c r="AF175" i="1" s="1"/>
  <c r="T176" i="1"/>
  <c r="AF176" i="1" s="1"/>
  <c r="T177" i="1"/>
  <c r="AF177" i="1" s="1"/>
  <c r="T178" i="1"/>
  <c r="AF178" i="1" s="1"/>
  <c r="T179" i="1"/>
  <c r="AF179" i="1" s="1"/>
  <c r="T180" i="1"/>
  <c r="AF180" i="1" s="1"/>
  <c r="T181" i="1"/>
  <c r="AF181" i="1" s="1"/>
  <c r="T182" i="1"/>
  <c r="AF182" i="1" s="1"/>
  <c r="T183" i="1"/>
  <c r="AF183" i="1" s="1"/>
  <c r="T184" i="1"/>
  <c r="AF184" i="1" s="1"/>
  <c r="T185" i="1"/>
  <c r="AF185" i="1" s="1"/>
  <c r="T186" i="1"/>
  <c r="AF186" i="1" s="1"/>
  <c r="T187" i="1"/>
  <c r="AF187" i="1" s="1"/>
  <c r="T188" i="1"/>
  <c r="AF188" i="1" s="1"/>
  <c r="T189" i="1"/>
  <c r="AF189" i="1" s="1"/>
  <c r="T190" i="1"/>
  <c r="AF190" i="1" s="1"/>
  <c r="T191" i="1"/>
  <c r="AF191" i="1" s="1"/>
  <c r="T192" i="1"/>
  <c r="AF192" i="1" s="1"/>
  <c r="T193" i="1"/>
  <c r="AF193" i="1" s="1"/>
  <c r="T194" i="1"/>
  <c r="AF194" i="1" s="1"/>
  <c r="T195" i="1"/>
  <c r="AF195" i="1" s="1"/>
  <c r="T196" i="1"/>
  <c r="AF196" i="1" s="1"/>
  <c r="T197" i="1"/>
  <c r="AF197" i="1" s="1"/>
  <c r="T198" i="1"/>
  <c r="AF198" i="1" s="1"/>
  <c r="T199" i="1"/>
  <c r="AF199" i="1" s="1"/>
  <c r="T200" i="1"/>
  <c r="AF200" i="1" s="1"/>
  <c r="T201" i="1"/>
  <c r="AF201" i="1" s="1"/>
  <c r="T202" i="1"/>
  <c r="AF202" i="1" s="1"/>
  <c r="T203" i="1"/>
  <c r="AF203" i="1" s="1"/>
  <c r="T204" i="1"/>
  <c r="AF204" i="1" s="1"/>
  <c r="T205" i="1"/>
  <c r="AF205" i="1" s="1"/>
  <c r="T206" i="1"/>
  <c r="AF206" i="1" s="1"/>
  <c r="T207" i="1"/>
  <c r="AF207" i="1" s="1"/>
  <c r="T208" i="1"/>
  <c r="AF208" i="1" s="1"/>
  <c r="T209" i="1"/>
  <c r="AF209" i="1" s="1"/>
  <c r="T210" i="1"/>
  <c r="AF210" i="1" s="1"/>
  <c r="T211" i="1"/>
  <c r="AF211" i="1" s="1"/>
  <c r="T212" i="1"/>
  <c r="AF212" i="1" s="1"/>
  <c r="T213" i="1"/>
  <c r="AF213" i="1" s="1"/>
  <c r="T214" i="1"/>
  <c r="AF214" i="1" s="1"/>
  <c r="T215" i="1"/>
  <c r="AF215" i="1" s="1"/>
  <c r="T216" i="1"/>
  <c r="AF216" i="1" s="1"/>
  <c r="T217" i="1"/>
  <c r="AF217" i="1" s="1"/>
  <c r="T218" i="1"/>
  <c r="AF218" i="1" s="1"/>
  <c r="T219" i="1"/>
  <c r="AF219" i="1" s="1"/>
  <c r="T220" i="1"/>
  <c r="AF220" i="1" s="1"/>
  <c r="T221" i="1"/>
  <c r="AF221" i="1" s="1"/>
  <c r="T222" i="1"/>
  <c r="AF222" i="1" s="1"/>
  <c r="T223" i="1"/>
  <c r="AF223" i="1" s="1"/>
  <c r="T224" i="1"/>
  <c r="AF224" i="1" s="1"/>
  <c r="T225" i="1"/>
  <c r="AF225" i="1" s="1"/>
  <c r="T226" i="1"/>
  <c r="AF226" i="1" s="1"/>
  <c r="T227" i="1"/>
  <c r="AF227" i="1" s="1"/>
  <c r="T228" i="1"/>
  <c r="AF228" i="1" s="1"/>
  <c r="T229" i="1"/>
  <c r="AF229" i="1" s="1"/>
  <c r="T230" i="1"/>
  <c r="AF230" i="1" s="1"/>
  <c r="T231" i="1"/>
  <c r="AF231" i="1" s="1"/>
  <c r="T232" i="1"/>
  <c r="AF232" i="1" s="1"/>
  <c r="T233" i="1"/>
  <c r="AF233" i="1" s="1"/>
  <c r="T234" i="1"/>
  <c r="AF234" i="1" s="1"/>
  <c r="T235" i="1"/>
  <c r="AF235" i="1" s="1"/>
  <c r="T236" i="1"/>
  <c r="AF236" i="1" s="1"/>
  <c r="T237" i="1"/>
  <c r="AF237" i="1" s="1"/>
  <c r="T238" i="1"/>
  <c r="AF238" i="1" s="1"/>
  <c r="T239" i="1"/>
  <c r="AF239" i="1" s="1"/>
  <c r="T240" i="1"/>
  <c r="AF240" i="1" s="1"/>
  <c r="T241" i="1"/>
  <c r="AF241" i="1" s="1"/>
  <c r="T242" i="1"/>
  <c r="AF242" i="1" s="1"/>
  <c r="T243" i="1"/>
  <c r="AF243" i="1" s="1"/>
  <c r="T244" i="1"/>
  <c r="AF244" i="1" s="1"/>
  <c r="T245" i="1"/>
  <c r="AF245" i="1" s="1"/>
  <c r="T246" i="1"/>
  <c r="AF246" i="1" s="1"/>
  <c r="T247" i="1"/>
  <c r="AF247" i="1" s="1"/>
  <c r="T248" i="1"/>
  <c r="AF248" i="1" s="1"/>
  <c r="T249" i="1"/>
  <c r="AF249" i="1" s="1"/>
  <c r="T250" i="1"/>
  <c r="AF250" i="1" s="1"/>
  <c r="T251" i="1"/>
  <c r="AF251" i="1" s="1"/>
  <c r="T252" i="1"/>
  <c r="AF252" i="1" s="1"/>
  <c r="T253" i="1"/>
  <c r="AF253" i="1" s="1"/>
  <c r="T254" i="1"/>
  <c r="AF254" i="1" s="1"/>
  <c r="T255" i="1"/>
  <c r="AF255" i="1" s="1"/>
  <c r="T256" i="1"/>
  <c r="AF256" i="1" s="1"/>
  <c r="T257" i="1"/>
  <c r="AF257" i="1" s="1"/>
  <c r="T258" i="1"/>
  <c r="AF258" i="1" s="1"/>
  <c r="T259" i="1"/>
  <c r="AF259" i="1" s="1"/>
  <c r="T260" i="1"/>
  <c r="AF260" i="1" s="1"/>
  <c r="T261" i="1"/>
  <c r="AF261" i="1" s="1"/>
  <c r="T262" i="1"/>
  <c r="AF262" i="1" s="1"/>
  <c r="T263" i="1"/>
  <c r="AF263" i="1" s="1"/>
  <c r="T264" i="1"/>
  <c r="AF264" i="1" s="1"/>
  <c r="T265" i="1"/>
  <c r="AF265" i="1" s="1"/>
  <c r="T266" i="1"/>
  <c r="AF266" i="1" s="1"/>
  <c r="T267" i="1"/>
  <c r="AF267" i="1" s="1"/>
  <c r="T268" i="1"/>
  <c r="AF268" i="1" s="1"/>
  <c r="T269" i="1"/>
  <c r="AF269" i="1" s="1"/>
  <c r="T270" i="1"/>
  <c r="AF270" i="1" s="1"/>
  <c r="T271" i="1"/>
  <c r="AF271" i="1" s="1"/>
  <c r="T272" i="1"/>
  <c r="AF272" i="1" s="1"/>
  <c r="T273" i="1"/>
  <c r="AF273" i="1" s="1"/>
  <c r="T274" i="1"/>
  <c r="AF274" i="1" s="1"/>
  <c r="T275" i="1"/>
  <c r="AF275" i="1" s="1"/>
  <c r="T276" i="1"/>
  <c r="AF276" i="1" s="1"/>
  <c r="T277" i="1"/>
  <c r="AF277" i="1" s="1"/>
  <c r="T278" i="1"/>
  <c r="AF278" i="1" s="1"/>
  <c r="T279" i="1"/>
  <c r="AF279" i="1" s="1"/>
  <c r="T280" i="1"/>
  <c r="AF280" i="1" s="1"/>
  <c r="T281" i="1"/>
  <c r="AF281" i="1" s="1"/>
  <c r="T282" i="1"/>
  <c r="AF282" i="1" s="1"/>
  <c r="T283" i="1"/>
  <c r="AF283" i="1" s="1"/>
  <c r="T284" i="1"/>
  <c r="AF284" i="1" s="1"/>
  <c r="T285" i="1"/>
  <c r="AF285" i="1" s="1"/>
  <c r="T286" i="1"/>
  <c r="AF286" i="1" s="1"/>
  <c r="T287" i="1"/>
  <c r="AF287" i="1" s="1"/>
  <c r="T288" i="1"/>
  <c r="AF288" i="1" s="1"/>
  <c r="T289" i="1"/>
  <c r="AF289" i="1" s="1"/>
  <c r="T290" i="1"/>
  <c r="AF290" i="1" s="1"/>
  <c r="T291" i="1"/>
  <c r="AF291" i="1" s="1"/>
  <c r="T292" i="1"/>
  <c r="AF292" i="1" s="1"/>
  <c r="T293" i="1"/>
  <c r="AF293" i="1" s="1"/>
  <c r="T294" i="1"/>
  <c r="AF294" i="1" s="1"/>
  <c r="T295" i="1"/>
  <c r="AF295" i="1" s="1"/>
  <c r="T296" i="1"/>
  <c r="AF296" i="1" s="1"/>
  <c r="T297" i="1"/>
  <c r="AF297" i="1" s="1"/>
  <c r="T298" i="1"/>
  <c r="AF298" i="1" s="1"/>
  <c r="T299" i="1"/>
  <c r="AF299" i="1" s="1"/>
  <c r="T300" i="1"/>
  <c r="AF300" i="1" s="1"/>
  <c r="T301" i="1"/>
  <c r="AF301" i="1" s="1"/>
  <c r="T302" i="1"/>
  <c r="AF302" i="1" s="1"/>
  <c r="T303" i="1"/>
  <c r="AF303" i="1" s="1"/>
  <c r="T304" i="1"/>
  <c r="AF304" i="1" s="1"/>
  <c r="T305" i="1"/>
  <c r="AF305" i="1" s="1"/>
  <c r="T306" i="1"/>
  <c r="AF306" i="1" s="1"/>
  <c r="T307" i="1"/>
  <c r="AF307" i="1" s="1"/>
  <c r="T308" i="1"/>
  <c r="AF308" i="1" s="1"/>
  <c r="T309" i="1"/>
  <c r="AF309" i="1" s="1"/>
  <c r="T310" i="1"/>
  <c r="AF310" i="1" s="1"/>
  <c r="T311" i="1"/>
  <c r="AF311" i="1" s="1"/>
  <c r="T312" i="1"/>
  <c r="AF312" i="1" s="1"/>
  <c r="T313" i="1"/>
  <c r="AF313" i="1" s="1"/>
  <c r="T314" i="1"/>
  <c r="AF314" i="1" s="1"/>
  <c r="T315" i="1"/>
  <c r="AF315" i="1" s="1"/>
  <c r="T316" i="1"/>
  <c r="AF316" i="1" s="1"/>
  <c r="T317" i="1"/>
  <c r="AF317" i="1" s="1"/>
  <c r="T318" i="1"/>
  <c r="AF318" i="1" s="1"/>
  <c r="T319" i="1"/>
  <c r="AF319" i="1" s="1"/>
  <c r="T320" i="1"/>
  <c r="AF320" i="1" s="1"/>
  <c r="T321" i="1"/>
  <c r="AF321" i="1" s="1"/>
  <c r="T322" i="1"/>
  <c r="AF322" i="1" s="1"/>
  <c r="T323" i="1"/>
  <c r="AF323" i="1" s="1"/>
  <c r="T324" i="1"/>
  <c r="AF324" i="1" s="1"/>
  <c r="T325" i="1"/>
  <c r="AF325" i="1" s="1"/>
  <c r="T326" i="1"/>
  <c r="AF326" i="1" s="1"/>
  <c r="T327" i="1"/>
  <c r="AF327" i="1" s="1"/>
  <c r="T328" i="1"/>
  <c r="AF328" i="1" s="1"/>
  <c r="T329" i="1"/>
  <c r="AF329" i="1" s="1"/>
  <c r="T330" i="1"/>
  <c r="AF330" i="1" s="1"/>
  <c r="T331" i="1"/>
  <c r="AF331" i="1" s="1"/>
  <c r="T332" i="1"/>
  <c r="AF332" i="1" s="1"/>
  <c r="T333" i="1"/>
  <c r="AF333" i="1" s="1"/>
  <c r="T334" i="1"/>
  <c r="AF334" i="1" s="1"/>
  <c r="T335" i="1"/>
  <c r="AF335" i="1" s="1"/>
  <c r="T336" i="1"/>
  <c r="AF336" i="1" s="1"/>
  <c r="T370" i="1"/>
  <c r="AF370" i="1" s="1"/>
  <c r="AM370" i="1"/>
  <c r="AL370" i="1"/>
  <c r="AJ370" i="1"/>
  <c r="AI370" i="1"/>
  <c r="AM336" i="1"/>
  <c r="AL336" i="1"/>
  <c r="AJ336" i="1"/>
  <c r="AI336" i="1"/>
  <c r="AM335" i="1"/>
  <c r="AL335" i="1"/>
  <c r="AJ335" i="1"/>
  <c r="AI335" i="1"/>
  <c r="AM334" i="1"/>
  <c r="AL334" i="1"/>
  <c r="AJ334" i="1"/>
  <c r="AI334" i="1"/>
  <c r="AM333" i="1"/>
  <c r="AL333" i="1"/>
  <c r="AJ333" i="1"/>
  <c r="AI333" i="1"/>
  <c r="AM332" i="1"/>
  <c r="AL332" i="1"/>
  <c r="AJ332" i="1"/>
  <c r="AI332" i="1"/>
  <c r="AM331" i="1"/>
  <c r="AL331" i="1"/>
  <c r="AJ331" i="1"/>
  <c r="AI331" i="1"/>
  <c r="AM330" i="1"/>
  <c r="AL330" i="1"/>
  <c r="AJ330" i="1"/>
  <c r="AI330" i="1"/>
  <c r="AM329" i="1"/>
  <c r="AL329" i="1"/>
  <c r="AJ329" i="1"/>
  <c r="AI329" i="1"/>
  <c r="AM328" i="1"/>
  <c r="AL328" i="1"/>
  <c r="AJ328" i="1"/>
  <c r="AI328" i="1"/>
  <c r="AM327" i="1"/>
  <c r="AL327" i="1"/>
  <c r="AJ327" i="1"/>
  <c r="AI327" i="1"/>
  <c r="AM326" i="1"/>
  <c r="AL326" i="1"/>
  <c r="AJ326" i="1"/>
  <c r="AI326" i="1"/>
  <c r="AM325" i="1"/>
  <c r="AL325" i="1"/>
  <c r="AJ325" i="1"/>
  <c r="AI325" i="1"/>
  <c r="AM324" i="1"/>
  <c r="AL324" i="1"/>
  <c r="AJ324" i="1"/>
  <c r="AI324" i="1"/>
  <c r="AM323" i="1"/>
  <c r="AL323" i="1"/>
  <c r="AJ323" i="1"/>
  <c r="AI323" i="1"/>
  <c r="AM322" i="1"/>
  <c r="AL322" i="1"/>
  <c r="AJ322" i="1"/>
  <c r="AI322" i="1"/>
  <c r="AM321" i="1"/>
  <c r="AL321" i="1"/>
  <c r="AJ321" i="1"/>
  <c r="AI321" i="1"/>
  <c r="AM320" i="1"/>
  <c r="AL320" i="1"/>
  <c r="AJ320" i="1"/>
  <c r="AI320" i="1"/>
  <c r="AM319" i="1"/>
  <c r="AL319" i="1"/>
  <c r="AJ319" i="1"/>
  <c r="AI319" i="1"/>
  <c r="AM318" i="1"/>
  <c r="AL318" i="1"/>
  <c r="AJ318" i="1"/>
  <c r="AI318" i="1"/>
  <c r="AM317" i="1"/>
  <c r="AL317" i="1"/>
  <c r="AJ317" i="1"/>
  <c r="AI317" i="1"/>
  <c r="AM316" i="1"/>
  <c r="AL316" i="1"/>
  <c r="AJ316" i="1"/>
  <c r="AI316" i="1"/>
  <c r="AM315" i="1"/>
  <c r="AL315" i="1"/>
  <c r="AJ315" i="1"/>
  <c r="AI315" i="1"/>
  <c r="AM314" i="1"/>
  <c r="AL314" i="1"/>
  <c r="AJ314" i="1"/>
  <c r="AI314" i="1"/>
  <c r="AM313" i="1"/>
  <c r="AL313" i="1"/>
  <c r="AJ313" i="1"/>
  <c r="AI313" i="1"/>
  <c r="AM312" i="1"/>
  <c r="AL312" i="1"/>
  <c r="AJ312" i="1"/>
  <c r="AI312" i="1"/>
  <c r="AM311" i="1"/>
  <c r="AL311" i="1"/>
  <c r="AJ311" i="1"/>
  <c r="AI311" i="1"/>
  <c r="AM310" i="1"/>
  <c r="AL310" i="1"/>
  <c r="AJ310" i="1"/>
  <c r="AI310" i="1"/>
  <c r="AM309" i="1"/>
  <c r="AL309" i="1"/>
  <c r="AJ309" i="1"/>
  <c r="AI309" i="1"/>
  <c r="AM308" i="1"/>
  <c r="AL308" i="1"/>
  <c r="AJ308" i="1"/>
  <c r="AI308" i="1"/>
  <c r="AM307" i="1"/>
  <c r="AL307" i="1"/>
  <c r="AJ307" i="1"/>
  <c r="AI307" i="1"/>
  <c r="AM306" i="1"/>
  <c r="AL306" i="1"/>
  <c r="AJ306" i="1"/>
  <c r="AI306" i="1"/>
  <c r="AM305" i="1"/>
  <c r="AL305" i="1"/>
  <c r="AJ305" i="1"/>
  <c r="AI305" i="1"/>
  <c r="AM304" i="1"/>
  <c r="AL304" i="1"/>
  <c r="AJ304" i="1"/>
  <c r="AI304" i="1"/>
  <c r="AM303" i="1"/>
  <c r="AL303" i="1"/>
  <c r="AJ303" i="1"/>
  <c r="AI303" i="1"/>
  <c r="AM302" i="1"/>
  <c r="AL302" i="1"/>
  <c r="AJ302" i="1"/>
  <c r="AI302" i="1"/>
  <c r="AM301" i="1"/>
  <c r="AL301" i="1"/>
  <c r="AJ301" i="1"/>
  <c r="AI301" i="1"/>
  <c r="AM300" i="1"/>
  <c r="AL300" i="1"/>
  <c r="AJ300" i="1"/>
  <c r="AI300" i="1"/>
  <c r="AM299" i="1"/>
  <c r="AL299" i="1"/>
  <c r="AJ299" i="1"/>
  <c r="AI299" i="1"/>
  <c r="AM298" i="1"/>
  <c r="AL298" i="1"/>
  <c r="AJ298" i="1"/>
  <c r="AI298" i="1"/>
  <c r="AM297" i="1"/>
  <c r="AL297" i="1"/>
  <c r="AJ297" i="1"/>
  <c r="AI297" i="1"/>
  <c r="AM296" i="1"/>
  <c r="AL296" i="1"/>
  <c r="AJ296" i="1"/>
  <c r="AI296" i="1"/>
  <c r="AM295" i="1"/>
  <c r="AL295" i="1"/>
  <c r="AJ295" i="1"/>
  <c r="AI295" i="1"/>
  <c r="AM294" i="1"/>
  <c r="AL294" i="1"/>
  <c r="AJ294" i="1"/>
  <c r="AI294" i="1"/>
  <c r="AM293" i="1"/>
  <c r="AL293" i="1"/>
  <c r="AJ293" i="1"/>
  <c r="AI293" i="1"/>
  <c r="AM292" i="1"/>
  <c r="AL292" i="1"/>
  <c r="AJ292" i="1"/>
  <c r="AI292" i="1"/>
  <c r="AM291" i="1"/>
  <c r="AL291" i="1"/>
  <c r="AJ291" i="1"/>
  <c r="AI291" i="1"/>
  <c r="AM290" i="1"/>
  <c r="AL290" i="1"/>
  <c r="AJ290" i="1"/>
  <c r="AI290" i="1"/>
  <c r="AM289" i="1"/>
  <c r="AL289" i="1"/>
  <c r="AJ289" i="1"/>
  <c r="AI289" i="1"/>
  <c r="AM288" i="1"/>
  <c r="AL288" i="1"/>
  <c r="AJ288" i="1"/>
  <c r="AI288" i="1"/>
  <c r="AM287" i="1"/>
  <c r="AL287" i="1"/>
  <c r="AJ287" i="1"/>
  <c r="AI287" i="1"/>
  <c r="AM286" i="1"/>
  <c r="AL286" i="1"/>
  <c r="AJ286" i="1"/>
  <c r="AI286" i="1"/>
  <c r="AM285" i="1"/>
  <c r="AL285" i="1"/>
  <c r="AJ285" i="1"/>
  <c r="AI285" i="1"/>
  <c r="AM284" i="1"/>
  <c r="AL284" i="1"/>
  <c r="AJ284" i="1"/>
  <c r="AI284" i="1"/>
  <c r="AM283" i="1"/>
  <c r="AL283" i="1"/>
  <c r="AJ283" i="1"/>
  <c r="AI283" i="1"/>
  <c r="AM282" i="1"/>
  <c r="AL282" i="1"/>
  <c r="AJ282" i="1"/>
  <c r="AI282" i="1"/>
  <c r="AM281" i="1"/>
  <c r="AL281" i="1"/>
  <c r="AJ281" i="1"/>
  <c r="AI281" i="1"/>
  <c r="AM280" i="1"/>
  <c r="AL280" i="1"/>
  <c r="AJ280" i="1"/>
  <c r="AI280" i="1"/>
  <c r="AM279" i="1"/>
  <c r="AL279" i="1"/>
  <c r="AJ279" i="1"/>
  <c r="AI279" i="1"/>
  <c r="AM278" i="1"/>
  <c r="AL278" i="1"/>
  <c r="AJ278" i="1"/>
  <c r="AI278" i="1"/>
  <c r="AM277" i="1"/>
  <c r="AL277" i="1"/>
  <c r="AJ277" i="1"/>
  <c r="AI277" i="1"/>
  <c r="AM276" i="1"/>
  <c r="AL276" i="1"/>
  <c r="AJ276" i="1"/>
  <c r="AI276" i="1"/>
  <c r="AM275" i="1"/>
  <c r="AL275" i="1"/>
  <c r="AJ275" i="1"/>
  <c r="AI275" i="1"/>
  <c r="AM274" i="1"/>
  <c r="AL274" i="1"/>
  <c r="AJ274" i="1"/>
  <c r="AI274" i="1"/>
  <c r="AM273" i="1"/>
  <c r="AL273" i="1"/>
  <c r="AJ273" i="1"/>
  <c r="AI273" i="1"/>
  <c r="AM272" i="1"/>
  <c r="AL272" i="1"/>
  <c r="AJ272" i="1"/>
  <c r="AI272" i="1"/>
  <c r="AM271" i="1"/>
  <c r="AL271" i="1"/>
  <c r="AJ271" i="1"/>
  <c r="AI271" i="1"/>
  <c r="AM270" i="1"/>
  <c r="AL270" i="1"/>
  <c r="AJ270" i="1"/>
  <c r="AI270" i="1"/>
  <c r="AM269" i="1"/>
  <c r="AL269" i="1"/>
  <c r="AJ269" i="1"/>
  <c r="AI269" i="1"/>
  <c r="AM268" i="1"/>
  <c r="AL268" i="1"/>
  <c r="AJ268" i="1"/>
  <c r="AI268" i="1"/>
  <c r="AM267" i="1"/>
  <c r="AL267" i="1"/>
  <c r="AJ267" i="1"/>
  <c r="AI267" i="1"/>
  <c r="AM266" i="1"/>
  <c r="AL266" i="1"/>
  <c r="AJ266" i="1"/>
  <c r="AI266" i="1"/>
  <c r="AM265" i="1"/>
  <c r="AL265" i="1"/>
  <c r="AJ265" i="1"/>
  <c r="AI265" i="1"/>
  <c r="AM264" i="1"/>
  <c r="AL264" i="1"/>
  <c r="AJ264" i="1"/>
  <c r="AI264" i="1"/>
  <c r="AM263" i="1"/>
  <c r="AL263" i="1"/>
  <c r="AJ263" i="1"/>
  <c r="AI263" i="1"/>
  <c r="AM262" i="1"/>
  <c r="AL262" i="1"/>
  <c r="AJ262" i="1"/>
  <c r="AI262" i="1"/>
  <c r="AM261" i="1"/>
  <c r="AL261" i="1"/>
  <c r="AJ261" i="1"/>
  <c r="AI261" i="1"/>
  <c r="AM260" i="1"/>
  <c r="AL260" i="1"/>
  <c r="AJ260" i="1"/>
  <c r="AI260" i="1"/>
  <c r="AM259" i="1"/>
  <c r="AL259" i="1"/>
  <c r="AJ259" i="1"/>
  <c r="AI259" i="1"/>
  <c r="AM258" i="1"/>
  <c r="AL258" i="1"/>
  <c r="AJ258" i="1"/>
  <c r="AI258" i="1"/>
  <c r="AM257" i="1"/>
  <c r="AL257" i="1"/>
  <c r="AJ257" i="1"/>
  <c r="AI257" i="1"/>
  <c r="AM256" i="1"/>
  <c r="AL256" i="1"/>
  <c r="AJ256" i="1"/>
  <c r="AI256" i="1"/>
  <c r="AM255" i="1"/>
  <c r="AL255" i="1"/>
  <c r="AJ255" i="1"/>
  <c r="AI255" i="1"/>
  <c r="AM254" i="1"/>
  <c r="AL254" i="1"/>
  <c r="AJ254" i="1"/>
  <c r="AI254" i="1"/>
  <c r="AM253" i="1"/>
  <c r="AL253" i="1"/>
  <c r="AJ253" i="1"/>
  <c r="AI253" i="1"/>
  <c r="AM252" i="1"/>
  <c r="AL252" i="1"/>
  <c r="AJ252" i="1"/>
  <c r="AI252" i="1"/>
  <c r="AM251" i="1"/>
  <c r="AL251" i="1"/>
  <c r="AJ251" i="1"/>
  <c r="AI251" i="1"/>
  <c r="AM250" i="1"/>
  <c r="AL250" i="1"/>
  <c r="AJ250" i="1"/>
  <c r="AI250" i="1"/>
  <c r="AM249" i="1"/>
  <c r="AL249" i="1"/>
  <c r="AJ249" i="1"/>
  <c r="AI249" i="1"/>
  <c r="AM248" i="1"/>
  <c r="AL248" i="1"/>
  <c r="AJ248" i="1"/>
  <c r="AI248" i="1"/>
  <c r="AM247" i="1"/>
  <c r="AL247" i="1"/>
  <c r="AJ247" i="1"/>
  <c r="AI247" i="1"/>
  <c r="AM246" i="1"/>
  <c r="AL246" i="1"/>
  <c r="AJ246" i="1"/>
  <c r="AI246" i="1"/>
  <c r="AM245" i="1"/>
  <c r="AL245" i="1"/>
  <c r="AJ245" i="1"/>
  <c r="AI245" i="1"/>
  <c r="AM244" i="1"/>
  <c r="AL244" i="1"/>
  <c r="AJ244" i="1"/>
  <c r="AI244" i="1"/>
  <c r="AM243" i="1"/>
  <c r="AL243" i="1"/>
  <c r="AJ243" i="1"/>
  <c r="AI243" i="1"/>
  <c r="AM242" i="1"/>
  <c r="AL242" i="1"/>
  <c r="AJ242" i="1"/>
  <c r="AI242" i="1"/>
  <c r="AM241" i="1"/>
  <c r="AL241" i="1"/>
  <c r="AJ241" i="1"/>
  <c r="AI241" i="1"/>
  <c r="AM240" i="1"/>
  <c r="AL240" i="1"/>
  <c r="AJ240" i="1"/>
  <c r="AI240" i="1"/>
  <c r="AM239" i="1"/>
  <c r="AL239" i="1"/>
  <c r="AJ239" i="1"/>
  <c r="AI239" i="1"/>
  <c r="AM238" i="1"/>
  <c r="AL238" i="1"/>
  <c r="AJ238" i="1"/>
  <c r="AI238" i="1"/>
  <c r="AM237" i="1"/>
  <c r="AL237" i="1"/>
  <c r="AJ237" i="1"/>
  <c r="AI237" i="1"/>
  <c r="AM236" i="1"/>
  <c r="AL236" i="1"/>
  <c r="AJ236" i="1"/>
  <c r="AI236" i="1"/>
  <c r="AM235" i="1"/>
  <c r="AL235" i="1"/>
  <c r="AJ235" i="1"/>
  <c r="AI235" i="1"/>
  <c r="AM234" i="1"/>
  <c r="AL234" i="1"/>
  <c r="AJ234" i="1"/>
  <c r="AI234" i="1"/>
  <c r="AM233" i="1"/>
  <c r="AL233" i="1"/>
  <c r="AJ233" i="1"/>
  <c r="AI233" i="1"/>
  <c r="AM232" i="1"/>
  <c r="AL232" i="1"/>
  <c r="AJ232" i="1"/>
  <c r="AI232" i="1"/>
  <c r="AM231" i="1"/>
  <c r="AL231" i="1"/>
  <c r="AJ231" i="1"/>
  <c r="AI231" i="1"/>
  <c r="AM230" i="1"/>
  <c r="AL230" i="1"/>
  <c r="AJ230" i="1"/>
  <c r="AI230" i="1"/>
  <c r="AM229" i="1"/>
  <c r="AL229" i="1"/>
  <c r="AJ229" i="1"/>
  <c r="AI229" i="1"/>
  <c r="AM228" i="1"/>
  <c r="AL228" i="1"/>
  <c r="AJ228" i="1"/>
  <c r="AI228" i="1"/>
  <c r="AM227" i="1"/>
  <c r="AL227" i="1"/>
  <c r="AJ227" i="1"/>
  <c r="AI227" i="1"/>
  <c r="AM226" i="1"/>
  <c r="AL226" i="1"/>
  <c r="AJ226" i="1"/>
  <c r="AI226" i="1"/>
  <c r="AM225" i="1"/>
  <c r="AL225" i="1"/>
  <c r="AJ225" i="1"/>
  <c r="AI225" i="1"/>
  <c r="AM224" i="1"/>
  <c r="AL224" i="1"/>
  <c r="AJ224" i="1"/>
  <c r="AI224" i="1"/>
  <c r="AM223" i="1"/>
  <c r="AL223" i="1"/>
  <c r="AJ223" i="1"/>
  <c r="AI223" i="1"/>
  <c r="AM222" i="1"/>
  <c r="AL222" i="1"/>
  <c r="AJ222" i="1"/>
  <c r="AI222" i="1"/>
  <c r="AM221" i="1"/>
  <c r="AL221" i="1"/>
  <c r="AJ221" i="1"/>
  <c r="AI221" i="1"/>
  <c r="AM220" i="1"/>
  <c r="AL220" i="1"/>
  <c r="AJ220" i="1"/>
  <c r="AI220" i="1"/>
  <c r="AM219" i="1"/>
  <c r="AL219" i="1"/>
  <c r="AJ219" i="1"/>
  <c r="AI219" i="1"/>
  <c r="AM218" i="1"/>
  <c r="AL218" i="1"/>
  <c r="AJ218" i="1"/>
  <c r="AI218" i="1"/>
  <c r="AM217" i="1"/>
  <c r="AL217" i="1"/>
  <c r="AJ217" i="1"/>
  <c r="AI217" i="1"/>
  <c r="AM216" i="1"/>
  <c r="AL216" i="1"/>
  <c r="AJ216" i="1"/>
  <c r="AI216" i="1"/>
  <c r="AM215" i="1"/>
  <c r="AL215" i="1"/>
  <c r="AJ215" i="1"/>
  <c r="AI215" i="1"/>
  <c r="AM214" i="1"/>
  <c r="AL214" i="1"/>
  <c r="AJ214" i="1"/>
  <c r="AI214" i="1"/>
  <c r="AM213" i="1"/>
  <c r="AL213" i="1"/>
  <c r="AJ213" i="1"/>
  <c r="AI213" i="1"/>
  <c r="AM212" i="1"/>
  <c r="AL212" i="1"/>
  <c r="AJ212" i="1"/>
  <c r="AI212" i="1"/>
  <c r="AM211" i="1"/>
  <c r="AL211" i="1"/>
  <c r="AJ211" i="1"/>
  <c r="AI211" i="1"/>
  <c r="AM210" i="1"/>
  <c r="AL210" i="1"/>
  <c r="AJ210" i="1"/>
  <c r="AI210" i="1"/>
  <c r="AM209" i="1"/>
  <c r="AL209" i="1"/>
  <c r="AJ209" i="1"/>
  <c r="AI209" i="1"/>
  <c r="AM208" i="1"/>
  <c r="AL208" i="1"/>
  <c r="AJ208" i="1"/>
  <c r="AI208" i="1"/>
  <c r="AM207" i="1"/>
  <c r="AL207" i="1"/>
  <c r="AJ207" i="1"/>
  <c r="AI207" i="1"/>
  <c r="AM206" i="1"/>
  <c r="AL206" i="1"/>
  <c r="AJ206" i="1"/>
  <c r="AI206" i="1"/>
  <c r="AM205" i="1"/>
  <c r="AL205" i="1"/>
  <c r="AJ205" i="1"/>
  <c r="AI205" i="1"/>
  <c r="AM204" i="1"/>
  <c r="AL204" i="1"/>
  <c r="AJ204" i="1"/>
  <c r="AI204" i="1"/>
  <c r="AM203" i="1"/>
  <c r="AL203" i="1"/>
  <c r="AJ203" i="1"/>
  <c r="AI203" i="1"/>
  <c r="AM202" i="1"/>
  <c r="AL202" i="1"/>
  <c r="AJ202" i="1"/>
  <c r="AI202" i="1"/>
  <c r="AM201" i="1"/>
  <c r="AL201" i="1"/>
  <c r="AJ201" i="1"/>
  <c r="AI201" i="1"/>
  <c r="AM200" i="1"/>
  <c r="AL200" i="1"/>
  <c r="AJ200" i="1"/>
  <c r="AI200" i="1"/>
  <c r="AM199" i="1"/>
  <c r="AL199" i="1"/>
  <c r="AJ199" i="1"/>
  <c r="AI199" i="1"/>
  <c r="AM198" i="1"/>
  <c r="AL198" i="1"/>
  <c r="AJ198" i="1"/>
  <c r="AI198" i="1"/>
  <c r="AM197" i="1"/>
  <c r="AL197" i="1"/>
  <c r="AJ197" i="1"/>
  <c r="AI197" i="1"/>
  <c r="AM196" i="1"/>
  <c r="AL196" i="1"/>
  <c r="AJ196" i="1"/>
  <c r="AI196" i="1"/>
  <c r="AM195" i="1"/>
  <c r="AL195" i="1"/>
  <c r="AJ195" i="1"/>
  <c r="AI195" i="1"/>
  <c r="AM194" i="1"/>
  <c r="AL194" i="1"/>
  <c r="AJ194" i="1"/>
  <c r="AI194" i="1"/>
  <c r="AM193" i="1"/>
  <c r="AL193" i="1"/>
  <c r="AJ193" i="1"/>
  <c r="AI193" i="1"/>
  <c r="AM192" i="1"/>
  <c r="AL192" i="1"/>
  <c r="AJ192" i="1"/>
  <c r="AI192" i="1"/>
  <c r="AM191" i="1"/>
  <c r="AL191" i="1"/>
  <c r="AJ191" i="1"/>
  <c r="AI191" i="1"/>
  <c r="AM190" i="1"/>
  <c r="AL190" i="1"/>
  <c r="AJ190" i="1"/>
  <c r="AI190" i="1"/>
  <c r="AM189" i="1"/>
  <c r="AL189" i="1"/>
  <c r="AJ189" i="1"/>
  <c r="AI189" i="1"/>
  <c r="AM188" i="1"/>
  <c r="AL188" i="1"/>
  <c r="AJ188" i="1"/>
  <c r="AI188" i="1"/>
  <c r="AM187" i="1"/>
  <c r="AL187" i="1"/>
  <c r="AJ187" i="1"/>
  <c r="AI187" i="1"/>
  <c r="AM186" i="1"/>
  <c r="AL186" i="1"/>
  <c r="AJ186" i="1"/>
  <c r="AI186" i="1"/>
  <c r="AM185" i="1"/>
  <c r="AL185" i="1"/>
  <c r="AJ185" i="1"/>
  <c r="AI185" i="1"/>
  <c r="AM184" i="1"/>
  <c r="AL184" i="1"/>
  <c r="AJ184" i="1"/>
  <c r="AI184" i="1"/>
  <c r="AM183" i="1"/>
  <c r="AL183" i="1"/>
  <c r="AJ183" i="1"/>
  <c r="AI183" i="1"/>
  <c r="AM182" i="1"/>
  <c r="AL182" i="1"/>
  <c r="AJ182" i="1"/>
  <c r="AI182" i="1"/>
  <c r="AM181" i="1"/>
  <c r="AL181" i="1"/>
  <c r="AJ181" i="1"/>
  <c r="AI181" i="1"/>
  <c r="AM180" i="1"/>
  <c r="AL180" i="1"/>
  <c r="AJ180" i="1"/>
  <c r="AI180" i="1"/>
  <c r="AM179" i="1"/>
  <c r="AL179" i="1"/>
  <c r="AJ179" i="1"/>
  <c r="AI179" i="1"/>
  <c r="AM178" i="1"/>
  <c r="AL178" i="1"/>
  <c r="AJ178" i="1"/>
  <c r="AI178" i="1"/>
  <c r="AM177" i="1"/>
  <c r="AL177" i="1"/>
  <c r="AJ177" i="1"/>
  <c r="AI177" i="1"/>
  <c r="AM176" i="1"/>
  <c r="AL176" i="1"/>
  <c r="AJ176" i="1"/>
  <c r="AI176" i="1"/>
  <c r="AM175" i="1"/>
  <c r="AL175" i="1"/>
  <c r="AJ175" i="1"/>
  <c r="AI175" i="1"/>
  <c r="AM174" i="1"/>
  <c r="AL174" i="1"/>
  <c r="AJ174" i="1"/>
  <c r="AI174" i="1"/>
  <c r="AM173" i="1"/>
  <c r="AL173" i="1"/>
  <c r="AJ173" i="1"/>
  <c r="AI173" i="1"/>
  <c r="AM172" i="1"/>
  <c r="AL172" i="1"/>
  <c r="AJ172" i="1"/>
  <c r="AI172" i="1"/>
  <c r="AM171" i="1"/>
  <c r="AL171" i="1"/>
  <c r="AJ171" i="1"/>
  <c r="AI171" i="1"/>
  <c r="AM170" i="1"/>
  <c r="AL170" i="1"/>
  <c r="AJ170" i="1"/>
  <c r="AI170" i="1"/>
  <c r="AM169" i="1"/>
  <c r="AL169" i="1"/>
  <c r="AJ169" i="1"/>
  <c r="AI169" i="1"/>
  <c r="AM168" i="1"/>
  <c r="AL168" i="1"/>
  <c r="AJ168" i="1"/>
  <c r="AI168" i="1"/>
  <c r="AM167" i="1"/>
  <c r="AL167" i="1"/>
  <c r="AJ167" i="1"/>
  <c r="AI167" i="1"/>
  <c r="AM166" i="1"/>
  <c r="AL166" i="1"/>
  <c r="AJ166" i="1"/>
  <c r="AI166" i="1"/>
  <c r="AM165" i="1"/>
  <c r="AL165" i="1"/>
  <c r="AJ165" i="1"/>
  <c r="AI165" i="1"/>
  <c r="AM164" i="1"/>
  <c r="AL164" i="1"/>
  <c r="AJ164" i="1"/>
  <c r="AI164" i="1"/>
  <c r="AM163" i="1"/>
  <c r="AL163" i="1"/>
  <c r="AJ163" i="1"/>
  <c r="AI163" i="1"/>
  <c r="AM162" i="1"/>
  <c r="AL162" i="1"/>
  <c r="AJ162" i="1"/>
  <c r="AI162" i="1"/>
  <c r="AM161" i="1"/>
  <c r="AL161" i="1"/>
  <c r="AJ161" i="1"/>
  <c r="AI161" i="1"/>
  <c r="AM160" i="1"/>
  <c r="AL160" i="1"/>
  <c r="AJ160" i="1"/>
  <c r="AI160" i="1"/>
  <c r="AM159" i="1"/>
  <c r="AL159" i="1"/>
  <c r="AJ159" i="1"/>
  <c r="AI159" i="1"/>
  <c r="AM158" i="1"/>
  <c r="AL158" i="1"/>
  <c r="AJ158" i="1"/>
  <c r="AI158" i="1"/>
  <c r="AM157" i="1"/>
  <c r="AL157" i="1"/>
  <c r="AJ157" i="1"/>
  <c r="AI157" i="1"/>
  <c r="AM156" i="1"/>
  <c r="AL156" i="1"/>
  <c r="AJ156" i="1"/>
  <c r="AI156" i="1"/>
  <c r="AM155" i="1"/>
  <c r="AL155" i="1"/>
  <c r="AJ155" i="1"/>
  <c r="AI155" i="1"/>
  <c r="AM154" i="1"/>
  <c r="AL154" i="1"/>
  <c r="AJ154" i="1"/>
  <c r="AI154" i="1"/>
  <c r="AM153" i="1"/>
  <c r="AL153" i="1"/>
  <c r="AJ153" i="1"/>
  <c r="AI153" i="1"/>
  <c r="AM152" i="1"/>
  <c r="AL152" i="1"/>
  <c r="AJ152" i="1"/>
  <c r="AI152" i="1"/>
  <c r="AM151" i="1"/>
  <c r="AL151" i="1"/>
  <c r="AJ151" i="1"/>
  <c r="AI151" i="1"/>
  <c r="AM150" i="1"/>
  <c r="AL150" i="1"/>
  <c r="AJ150" i="1"/>
  <c r="AI150" i="1"/>
  <c r="AM149" i="1"/>
  <c r="AL149" i="1"/>
  <c r="AJ149" i="1"/>
  <c r="AI149" i="1"/>
  <c r="AM148" i="1"/>
  <c r="AL148" i="1"/>
  <c r="AJ148" i="1"/>
  <c r="AI148" i="1"/>
  <c r="AM147" i="1"/>
  <c r="AL147" i="1"/>
  <c r="AJ147" i="1"/>
  <c r="AI147" i="1"/>
  <c r="AM146" i="1"/>
  <c r="AL146" i="1"/>
  <c r="AJ146" i="1"/>
  <c r="AI146" i="1"/>
  <c r="AM145" i="1"/>
  <c r="AL145" i="1"/>
  <c r="AJ145" i="1"/>
  <c r="AI145" i="1"/>
  <c r="AM144" i="1"/>
  <c r="AL144" i="1"/>
  <c r="AJ144" i="1"/>
  <c r="AI144" i="1"/>
  <c r="AM143" i="1"/>
  <c r="AL143" i="1"/>
  <c r="AJ143" i="1"/>
  <c r="AI143" i="1"/>
  <c r="AM142" i="1"/>
  <c r="AL142" i="1"/>
  <c r="AJ142" i="1"/>
  <c r="AI142" i="1"/>
  <c r="AM141" i="1"/>
  <c r="AL141" i="1"/>
  <c r="AJ141" i="1"/>
  <c r="AI141" i="1"/>
  <c r="AM140" i="1"/>
  <c r="AL140" i="1"/>
  <c r="AJ140" i="1"/>
  <c r="AI140" i="1"/>
  <c r="AM139" i="1"/>
  <c r="AL139" i="1"/>
  <c r="AJ139" i="1"/>
  <c r="AI139" i="1"/>
  <c r="AM138" i="1"/>
  <c r="AL138" i="1"/>
  <c r="AJ138" i="1"/>
  <c r="AI138" i="1"/>
  <c r="AM137" i="1"/>
  <c r="AL137" i="1"/>
  <c r="AJ137" i="1"/>
  <c r="AI137" i="1"/>
  <c r="AM136" i="1"/>
  <c r="AL136" i="1"/>
  <c r="AJ136" i="1"/>
  <c r="AI136" i="1"/>
  <c r="AM135" i="1"/>
  <c r="AL135" i="1"/>
  <c r="AJ135" i="1"/>
  <c r="AI135" i="1"/>
  <c r="AM134" i="1"/>
  <c r="AL134" i="1"/>
  <c r="AJ134" i="1"/>
  <c r="AI134" i="1"/>
  <c r="AM133" i="1"/>
  <c r="AL133" i="1"/>
  <c r="AJ133" i="1"/>
  <c r="AI133" i="1"/>
  <c r="AM132" i="1"/>
  <c r="AL132" i="1"/>
  <c r="AJ132" i="1"/>
  <c r="AI132" i="1"/>
  <c r="AM131" i="1"/>
  <c r="AL131" i="1"/>
  <c r="AJ131" i="1"/>
  <c r="AI131" i="1"/>
  <c r="AM130" i="1"/>
  <c r="AL130" i="1"/>
  <c r="AJ130" i="1"/>
  <c r="AI130" i="1"/>
  <c r="AM129" i="1"/>
  <c r="AL129" i="1"/>
  <c r="AJ129" i="1"/>
  <c r="AI129" i="1"/>
  <c r="AM128" i="1"/>
  <c r="AL128" i="1"/>
  <c r="AJ128" i="1"/>
  <c r="AI128" i="1"/>
  <c r="AM127" i="1"/>
  <c r="AL127" i="1"/>
  <c r="AJ127" i="1"/>
  <c r="AI127" i="1"/>
  <c r="AM126" i="1"/>
  <c r="AL126" i="1"/>
  <c r="AJ126" i="1"/>
  <c r="AI126" i="1"/>
  <c r="AM125" i="1"/>
  <c r="AL125" i="1"/>
  <c r="AJ125" i="1"/>
  <c r="AI125" i="1"/>
  <c r="AM124" i="1"/>
  <c r="AL124" i="1"/>
  <c r="AJ124" i="1"/>
  <c r="AI124" i="1"/>
  <c r="AM123" i="1"/>
  <c r="AL123" i="1"/>
  <c r="AJ123" i="1"/>
  <c r="AI123" i="1"/>
  <c r="AM122" i="1"/>
  <c r="AL122" i="1"/>
  <c r="AJ122" i="1"/>
  <c r="AI122" i="1"/>
  <c r="AM121" i="1"/>
  <c r="AL121" i="1"/>
  <c r="AJ121" i="1"/>
  <c r="AI121" i="1"/>
  <c r="AM120" i="1"/>
  <c r="AL120" i="1"/>
  <c r="AJ120" i="1"/>
  <c r="AI120" i="1"/>
  <c r="AM119" i="1"/>
  <c r="AL119" i="1"/>
  <c r="AJ119" i="1"/>
  <c r="AI119" i="1"/>
  <c r="AM118" i="1"/>
  <c r="AL118" i="1"/>
  <c r="AJ118" i="1"/>
  <c r="AI118" i="1"/>
  <c r="AM117" i="1"/>
  <c r="AL117" i="1"/>
  <c r="AJ117" i="1"/>
  <c r="AI117" i="1"/>
  <c r="AM116" i="1"/>
  <c r="AL116" i="1"/>
  <c r="AJ116" i="1"/>
  <c r="AI116" i="1"/>
  <c r="AM115" i="1"/>
  <c r="AL115" i="1"/>
  <c r="AJ115" i="1"/>
  <c r="AI115" i="1"/>
  <c r="AM114" i="1"/>
  <c r="AL114" i="1"/>
  <c r="AJ114" i="1"/>
  <c r="AI114" i="1"/>
  <c r="AM113" i="1"/>
  <c r="AL113" i="1"/>
  <c r="AJ113" i="1"/>
  <c r="AI113" i="1"/>
  <c r="AM112" i="1"/>
  <c r="AL112" i="1"/>
  <c r="AJ112" i="1"/>
  <c r="AI112" i="1"/>
  <c r="AM111" i="1"/>
  <c r="AL111" i="1"/>
  <c r="AJ111" i="1"/>
  <c r="AI111" i="1"/>
  <c r="AM110" i="1"/>
  <c r="AL110" i="1"/>
  <c r="AJ110" i="1"/>
  <c r="AI110" i="1"/>
  <c r="AM109" i="1"/>
  <c r="AL109" i="1"/>
  <c r="AJ109" i="1"/>
  <c r="AI109" i="1"/>
  <c r="AM108" i="1"/>
  <c r="AL108" i="1"/>
  <c r="AJ108" i="1"/>
  <c r="AI108" i="1"/>
  <c r="AM107" i="1"/>
  <c r="AL107" i="1"/>
  <c r="AJ107" i="1"/>
  <c r="AI107" i="1"/>
  <c r="AM106" i="1"/>
  <c r="AL106" i="1"/>
  <c r="AJ106" i="1"/>
  <c r="AI106" i="1"/>
  <c r="AM105" i="1"/>
  <c r="AL105" i="1"/>
  <c r="AJ105" i="1"/>
  <c r="AI105" i="1"/>
  <c r="AM104" i="1"/>
  <c r="AL104" i="1"/>
  <c r="AJ104" i="1"/>
  <c r="AI104" i="1"/>
  <c r="AM103" i="1"/>
  <c r="AL103" i="1"/>
  <c r="AJ103" i="1"/>
  <c r="AI103" i="1"/>
  <c r="AM102" i="1"/>
  <c r="AL102" i="1"/>
  <c r="AJ102" i="1"/>
  <c r="AI102" i="1"/>
  <c r="AM101" i="1"/>
  <c r="AL101" i="1"/>
  <c r="AJ101" i="1"/>
  <c r="AI101" i="1"/>
  <c r="AM100" i="1"/>
  <c r="AL100" i="1"/>
  <c r="AJ100" i="1"/>
  <c r="AI100" i="1"/>
  <c r="AM99" i="1"/>
  <c r="AL99" i="1"/>
  <c r="AJ99" i="1"/>
  <c r="AI99" i="1"/>
  <c r="AM98" i="1"/>
  <c r="AL98" i="1"/>
  <c r="AJ98" i="1"/>
  <c r="AI98" i="1"/>
  <c r="AM97" i="1"/>
  <c r="AL97" i="1"/>
  <c r="AJ97" i="1"/>
  <c r="AI97" i="1"/>
  <c r="AM96" i="1"/>
  <c r="AL96" i="1"/>
  <c r="AJ96" i="1"/>
  <c r="AI96" i="1"/>
  <c r="AM95" i="1"/>
  <c r="AL95" i="1"/>
  <c r="AJ95" i="1"/>
  <c r="AI95" i="1"/>
  <c r="AM94" i="1"/>
  <c r="AL94" i="1"/>
  <c r="AJ94" i="1"/>
  <c r="AI94" i="1"/>
  <c r="AM93" i="1"/>
  <c r="AL93" i="1"/>
  <c r="AJ93" i="1"/>
  <c r="AI93" i="1"/>
  <c r="AM92" i="1"/>
  <c r="AL92" i="1"/>
  <c r="AJ92" i="1"/>
  <c r="AI92" i="1"/>
  <c r="AM91" i="1"/>
  <c r="AL91" i="1"/>
  <c r="AJ91" i="1"/>
  <c r="AI91" i="1"/>
  <c r="AM90" i="1"/>
  <c r="AL90" i="1"/>
  <c r="AJ90" i="1"/>
  <c r="AI90" i="1"/>
  <c r="AM89" i="1"/>
  <c r="AL89" i="1"/>
  <c r="AJ89" i="1"/>
  <c r="AI89" i="1"/>
  <c r="AM88" i="1"/>
  <c r="AL88" i="1"/>
  <c r="AJ88" i="1"/>
  <c r="AI88" i="1"/>
  <c r="AM87" i="1"/>
  <c r="AL87" i="1"/>
  <c r="AJ87" i="1"/>
  <c r="AI87" i="1"/>
  <c r="AM86" i="1"/>
  <c r="AL86" i="1"/>
  <c r="AJ86" i="1"/>
  <c r="AI86" i="1"/>
  <c r="AM85" i="1"/>
  <c r="AL85" i="1"/>
  <c r="AJ85" i="1"/>
  <c r="AI85" i="1"/>
  <c r="AM84" i="1"/>
  <c r="AL84" i="1"/>
  <c r="AJ84" i="1"/>
  <c r="AI84" i="1"/>
  <c r="AM83" i="1"/>
  <c r="AL83" i="1"/>
  <c r="AJ83" i="1"/>
  <c r="AI83" i="1"/>
  <c r="AM82" i="1"/>
  <c r="AL82" i="1"/>
  <c r="AJ82" i="1"/>
  <c r="AI82" i="1"/>
  <c r="AM81" i="1"/>
  <c r="AL81" i="1"/>
  <c r="AJ81" i="1"/>
  <c r="AI81" i="1"/>
  <c r="AM80" i="1"/>
  <c r="AL80" i="1"/>
  <c r="AJ80" i="1"/>
  <c r="AI80" i="1"/>
  <c r="AM79" i="1"/>
  <c r="AL79" i="1"/>
  <c r="AJ79" i="1"/>
  <c r="AI79" i="1"/>
  <c r="AM78" i="1"/>
  <c r="AL78" i="1"/>
  <c r="AJ78" i="1"/>
  <c r="AI78" i="1"/>
  <c r="AM77" i="1"/>
  <c r="AL77" i="1"/>
  <c r="AJ77" i="1"/>
  <c r="AI77" i="1"/>
  <c r="AM76" i="1"/>
  <c r="AL76" i="1"/>
  <c r="AJ76" i="1"/>
  <c r="AI76" i="1"/>
  <c r="AM75" i="1"/>
  <c r="AL75" i="1"/>
  <c r="AJ75" i="1"/>
  <c r="AI75" i="1"/>
  <c r="AM74" i="1"/>
  <c r="AL74" i="1"/>
  <c r="AJ74" i="1"/>
  <c r="AI74" i="1"/>
  <c r="AM73" i="1"/>
  <c r="AL73" i="1"/>
  <c r="AJ73" i="1"/>
  <c r="AI73" i="1"/>
  <c r="AM72" i="1"/>
  <c r="AL72" i="1"/>
  <c r="AJ72" i="1"/>
  <c r="AI72" i="1"/>
  <c r="AM71" i="1"/>
  <c r="AL71" i="1"/>
  <c r="AJ71" i="1"/>
  <c r="AI71" i="1"/>
  <c r="AM67" i="1"/>
  <c r="AL67" i="1"/>
  <c r="AJ67" i="1"/>
  <c r="AI67" i="1"/>
  <c r="AM66" i="1"/>
  <c r="AL66" i="1"/>
  <c r="AJ66" i="1"/>
  <c r="AI66" i="1"/>
  <c r="AM65" i="1"/>
  <c r="AL65" i="1"/>
  <c r="AJ65" i="1"/>
  <c r="AI65" i="1"/>
  <c r="AM64" i="1"/>
  <c r="AL64" i="1"/>
  <c r="AJ64" i="1"/>
  <c r="AI64" i="1"/>
  <c r="AM63" i="1"/>
  <c r="AL63" i="1"/>
  <c r="AJ63" i="1"/>
  <c r="AI63" i="1"/>
  <c r="AM62" i="1"/>
  <c r="AL62" i="1"/>
  <c r="AJ62" i="1"/>
  <c r="AI62" i="1"/>
  <c r="AM61" i="1"/>
  <c r="AL61" i="1"/>
  <c r="AJ61" i="1"/>
  <c r="AI61" i="1"/>
  <c r="AM60" i="1"/>
  <c r="AL60" i="1"/>
  <c r="AJ60" i="1"/>
  <c r="AI60" i="1"/>
  <c r="AM59" i="1"/>
  <c r="AL59" i="1"/>
  <c r="AJ59" i="1"/>
  <c r="AI59" i="1"/>
  <c r="AM58" i="1"/>
  <c r="AL58" i="1"/>
  <c r="AJ58" i="1"/>
  <c r="AI58" i="1"/>
  <c r="AM57" i="1"/>
  <c r="AL57" i="1"/>
  <c r="AJ57" i="1"/>
  <c r="AI57" i="1"/>
  <c r="AM56" i="1"/>
  <c r="AL56" i="1"/>
  <c r="AJ56" i="1"/>
  <c r="AI56" i="1"/>
  <c r="AM55" i="1"/>
  <c r="AL55" i="1"/>
  <c r="AJ55" i="1"/>
  <c r="AI55" i="1"/>
  <c r="AM54" i="1"/>
  <c r="AL54" i="1"/>
  <c r="AJ54" i="1"/>
  <c r="AI54" i="1"/>
  <c r="AM53" i="1"/>
  <c r="AL53" i="1"/>
  <c r="AJ53" i="1"/>
  <c r="AI53" i="1"/>
  <c r="AM52" i="1"/>
  <c r="AL52" i="1"/>
  <c r="AJ52" i="1"/>
  <c r="AI52" i="1"/>
  <c r="AM51" i="1"/>
  <c r="AL51" i="1"/>
  <c r="AJ51" i="1"/>
  <c r="AI51" i="1"/>
  <c r="AM50" i="1"/>
  <c r="AL50" i="1"/>
  <c r="AJ50" i="1"/>
  <c r="AI50" i="1"/>
  <c r="AM49" i="1"/>
  <c r="AL49" i="1"/>
  <c r="AJ49" i="1"/>
  <c r="AI49" i="1"/>
  <c r="AM48" i="1"/>
  <c r="AL48" i="1"/>
  <c r="AJ48" i="1"/>
  <c r="AI48" i="1"/>
  <c r="AM47" i="1"/>
  <c r="AL47" i="1"/>
  <c r="AJ47" i="1"/>
  <c r="AI47" i="1"/>
  <c r="AM46" i="1"/>
  <c r="AL46" i="1"/>
  <c r="AJ46" i="1"/>
  <c r="AI46" i="1"/>
  <c r="AM42" i="1"/>
  <c r="AL42" i="1"/>
  <c r="AJ42" i="1"/>
  <c r="AI42" i="1"/>
  <c r="AM41" i="1"/>
  <c r="AL41" i="1"/>
  <c r="AJ41" i="1"/>
  <c r="AI41" i="1"/>
  <c r="AM40" i="1"/>
  <c r="AL40" i="1"/>
  <c r="AJ40" i="1"/>
  <c r="AI40" i="1"/>
  <c r="AM35" i="1"/>
  <c r="AL35" i="1"/>
  <c r="AJ35" i="1"/>
  <c r="AI35" i="1"/>
  <c r="AM28" i="1"/>
  <c r="AL28" i="1"/>
  <c r="AJ28" i="1"/>
  <c r="AI28" i="1"/>
  <c r="AM27" i="1"/>
  <c r="AL27" i="1"/>
  <c r="AJ27" i="1"/>
  <c r="AI27" i="1"/>
  <c r="AM26" i="1"/>
  <c r="AL26" i="1"/>
  <c r="AJ26" i="1"/>
  <c r="AI26" i="1"/>
  <c r="AM25" i="1"/>
  <c r="AL25" i="1"/>
  <c r="AJ25" i="1"/>
  <c r="AI25" i="1"/>
  <c r="AM24" i="1"/>
  <c r="AL24" i="1"/>
  <c r="AJ24" i="1"/>
  <c r="AI24" i="1"/>
  <c r="AM23" i="1"/>
  <c r="AL23" i="1"/>
  <c r="AJ23" i="1"/>
  <c r="AI23" i="1"/>
  <c r="AM14" i="1"/>
  <c r="AL14" i="1"/>
  <c r="AJ14" i="1"/>
  <c r="AI14" i="1"/>
  <c r="T581" i="1" l="1"/>
</calcChain>
</file>

<file path=xl/sharedStrings.xml><?xml version="1.0" encoding="utf-8"?>
<sst xmlns="http://schemas.openxmlformats.org/spreadsheetml/2006/main" count="4250" uniqueCount="1636">
  <si>
    <t>1- INFORMACION GENERAL</t>
  </si>
  <si>
    <t>2- INFORMACION FINANCIERA</t>
  </si>
  <si>
    <t xml:space="preserve">3 - PLAZOS </t>
  </si>
  <si>
    <t xml:space="preserve">4 - ESTADO </t>
  </si>
  <si>
    <t>5. %  Avance y/o cumplimiento</t>
  </si>
  <si>
    <t>Número Contrato</t>
  </si>
  <si>
    <t>Año</t>
  </si>
  <si>
    <t>Número de proceso contractual</t>
  </si>
  <si>
    <t xml:space="preserve">Tipo de contrato </t>
  </si>
  <si>
    <t>Modalidad de Selección</t>
  </si>
  <si>
    <t>Procedimiento o causal</t>
  </si>
  <si>
    <t>Objeto</t>
  </si>
  <si>
    <t xml:space="preserve">Afectación </t>
  </si>
  <si>
    <t>Número Programa</t>
  </si>
  <si>
    <t>Equivalencia número de programa</t>
  </si>
  <si>
    <t>Eje / Pilar</t>
  </si>
  <si>
    <t>Número Proyecto</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</si>
  <si>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</si>
  <si>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</si>
  <si>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</si>
  <si>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</si>
  <si>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</si>
  <si>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</si>
  <si>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</si>
  <si>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</si>
  <si>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</si>
  <si>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</si>
  <si>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</si>
  <si>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</si>
  <si>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</si>
  <si>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</si>
  <si>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</si>
  <si>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</si>
  <si>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</si>
  <si>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</si>
  <si>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</si>
  <si>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Total Contratos</t>
  </si>
  <si>
    <t>Seguros</t>
  </si>
  <si>
    <t>Contratación directa</t>
  </si>
  <si>
    <t>VEEDURIA DISTRITAL - RENDICION DE CUENTAS DE LA GESTION CONTRACTUAL EN EL DISTRITO CAPITAL (Acuerdo 380 de 2009)</t>
  </si>
  <si>
    <t>1. Entidad:</t>
  </si>
  <si>
    <t>9. Nombre de quien diligencia el formato</t>
  </si>
  <si>
    <t>Cargo</t>
  </si>
  <si>
    <t>Dependencia</t>
  </si>
  <si>
    <t>7. Presupuesto Disponible Operación (Regimen Privado)</t>
  </si>
  <si>
    <t>Teléfono</t>
  </si>
  <si>
    <t>Correo Electrónico</t>
  </si>
  <si>
    <t>5. Presupuesto Disponible Funcionamiento PREDIS</t>
  </si>
  <si>
    <t>2. Sector</t>
  </si>
  <si>
    <t>TOTALES</t>
  </si>
  <si>
    <t>OBSERVACIONES INICIALES</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</si>
  <si>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</si>
  <si>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</si>
  <si>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La información que se registre en la base, debe coincidir con los reportes realizados en PREDIS y en el SECOP</t>
  </si>
  <si>
    <t>Diligencie la totalidad de celdas.</t>
  </si>
  <si>
    <t>En primer lugar diligencie toda la información correspondiente a los contratos suscritos con cargo a la vigencia 2019.</t>
  </si>
  <si>
    <t>ENCABEZADO DEL FORMATO</t>
  </si>
  <si>
    <t>Entidad</t>
  </si>
  <si>
    <t>Indique el nombre completo de la Entidad.</t>
  </si>
  <si>
    <t>Sector</t>
  </si>
  <si>
    <t>Relacione el sector al cual pertenece la Entidad.</t>
  </si>
  <si>
    <t>Presupuesto Disponible Inversión Directa</t>
  </si>
  <si>
    <t>Presupuesto Disponible Funcionamiento</t>
  </si>
  <si>
    <t>Presupuesto Disponible Operación</t>
  </si>
  <si>
    <t>Nombre de quien diligencia el formato:</t>
  </si>
  <si>
    <t>1- INFORMACIÓN GENERAL</t>
  </si>
  <si>
    <t>Número de Contrato</t>
  </si>
  <si>
    <t>Una vez terminado el registro de los contratos con cargo a la vigencia 2019, en las siguientes filas registre la información correspondiente a las adiciones efectuadas con cargo a la vigencia 2019 de contratos suscritos en vigencias anteriores, especificando el año de suscripción en la columna dos.</t>
  </si>
  <si>
    <t>Registre el año de celebración del contrato.</t>
  </si>
  <si>
    <t>Número de proceso en el SECOP</t>
  </si>
  <si>
    <t>Relacione el número de proceso con el cual se encuentra publicado el contrato en el SECOP. Ejemplo IDU-CMA-DTDP-240-2019</t>
  </si>
  <si>
    <t>Tipo de Contrato</t>
  </si>
  <si>
    <t xml:space="preserve">En esta columna seleccione de la lista el tipo de contrato que corresponde al contrato suscrito. El formato no permite incluir tipo de contratos diferentes a los señaladas en la lista desplegable.  </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</si>
  <si>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</si>
  <si>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</si>
  <si>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Consultoría</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</si>
  <si>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</si>
  <si>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</si>
  <si>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</si>
  <si>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</si>
  <si>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</si>
  <si>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</si>
  <si>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</si>
  <si>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</si>
  <si>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</si>
  <si>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</si>
  <si>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</si>
  <si>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</si>
  <si>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</si>
  <si>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</si>
  <si>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</si>
  <si>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</si>
  <si>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</si>
  <si>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</si>
  <si>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</si>
  <si>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</si>
  <si>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</si>
  <si>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</si>
  <si>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</si>
  <si>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</si>
  <si>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</si>
  <si>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</si>
  <si>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</si>
  <si>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</si>
  <si>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</si>
  <si>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</si>
  <si>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</si>
  <si>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</si>
  <si>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</si>
  <si>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Otros</t>
  </si>
  <si>
    <t>Los demás tipos de contratos que no se encuentren definidos en las anteriores tipologías.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</si>
  <si>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</si>
  <si>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</si>
  <si>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</si>
  <si>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</si>
  <si>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j y k se despliega el nombre del programa y el eje o pilar según corresponda.</t>
  </si>
  <si>
    <t>Indique el código presupuestal con el que se identifica el proyecto. Si un mismo contrato afecta más de un proyecto, discriminar el contrato por cada proyecto que afecte en filas separadas.</t>
  </si>
  <si>
    <t>Número de Identificación del contratista</t>
  </si>
  <si>
    <t>Nombre del Contratista</t>
  </si>
  <si>
    <t>Indicar el nombre del contratista, persona natural o jurídica.</t>
  </si>
  <si>
    <t>2- INFORMACIÓN FINANCIERA</t>
  </si>
  <si>
    <t xml:space="preserve">Valor Inicial </t>
  </si>
  <si>
    <t xml:space="preserve">En el caso de adiciones a contratos de años anteriores,  no diligencie esta columna, solamente la columna 15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</si>
  <si>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</si>
  <si>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</si>
  <si>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</si>
  <si>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</si>
  <si>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Registre el valor total de las reducciones que se realizaron al contrato, el formato de celda no permite guiones, puntos, comas o texto escrito. Esta columna solo debe contener información numérica.</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</si>
  <si>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</si>
  <si>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</si>
  <si>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</si>
  <si>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</si>
  <si>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Registre el valor total de las adiciones que se realizaron al contrato,  el formato de celda no permite guiones, puntos, comas o texto escrito. Esta columna solo debe contener información numérica.</t>
  </si>
  <si>
    <t>Valor Final</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</si>
  <si>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</si>
  <si>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según el programa del Plan de Desarrollo, deberá coincidir con el rubro registrado en el encabezado 4, Presupuesto comprometido de inversión según PREDIS, este valor debe coincidir a la vez con los informes de ejecución presupuestal del PREDIS.  </t>
  </si>
  <si>
    <t>Las bases donde dichos valores no coincidan serán devueltas por la Veeduría Distrital a cada entidad para los respectivos ajustes.</t>
  </si>
  <si>
    <t>Giros</t>
  </si>
  <si>
    <t>3- PLAZOS</t>
  </si>
  <si>
    <t>Fecha de Suscripción</t>
  </si>
  <si>
    <t>Para las adiciones a contratos de años anteriores se debe registrar en esta columna la fecha de suscripción de la adición en la vigencia 2019.</t>
  </si>
  <si>
    <t>Fecha de inicio</t>
  </si>
  <si>
    <t>Indicar la fecha de inicio del contrato. Para las adiciones a contratos de años anteriores se debe diligenciar la fecha de inicio de la adición en la vigencia 2019. La celda solo admite el formato Día/Mes/Año así  13/03/2019.</t>
  </si>
  <si>
    <t>Fecha de terminación</t>
  </si>
  <si>
    <t>Indicar la fecha efectiva de terminación del contrato. La celda solo admite el formato Día/Mes/Año así  15/02/2019.</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</si>
  <si>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</si>
  <si>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</si>
  <si>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</si>
  <si>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Estado</t>
  </si>
  <si>
    <t>Marque con una X en la respectiva columna si el contrato se encuentra Anulado, Por Iniciar, En Ejecución, Terminado o Liquidado.</t>
  </si>
  <si>
    <t>% Avance y/o cumplimiento</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</si>
  <si>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</si>
  <si>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</si>
  <si>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</si>
  <si>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</si>
  <si>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</si>
  <si>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</si>
  <si>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</si>
  <si>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</si>
  <si>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</si>
  <si>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</si>
  <si>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</si>
  <si>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</si>
  <si>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</si>
  <si>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</si>
  <si>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</si>
  <si>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</si>
  <si>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</si>
  <si>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</si>
  <si>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</si>
  <si>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</si>
  <si>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</si>
  <si>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</si>
  <si>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</si>
  <si>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</si>
  <si>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</si>
  <si>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</si>
  <si>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</si>
  <si>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</si>
  <si>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</si>
  <si>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</si>
  <si>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</si>
  <si>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</si>
  <si>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</si>
  <si>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</si>
  <si>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</si>
  <si>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</si>
  <si>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Programa - Bogotá Mejor para Todos</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</si>
  <si>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</si>
  <si>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</si>
  <si>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</si>
  <si>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</si>
  <si>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</si>
  <si>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</si>
  <si>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</si>
  <si>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</si>
  <si>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</si>
  <si>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</si>
  <si>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</si>
  <si>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</si>
  <si>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</si>
  <si>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</si>
  <si>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</si>
  <si>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</si>
  <si>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</si>
  <si>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</si>
  <si>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</si>
  <si>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</si>
  <si>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</si>
  <si>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</si>
  <si>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</si>
  <si>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</si>
  <si>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</si>
  <si>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</si>
  <si>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</si>
  <si>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</si>
  <si>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</si>
  <si>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</si>
  <si>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</si>
  <si>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</si>
  <si>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</si>
  <si>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</si>
  <si>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</si>
  <si>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</si>
  <si>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</si>
  <si>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</si>
  <si>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</si>
  <si>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</si>
  <si>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</si>
  <si>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</si>
  <si>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</si>
  <si>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</si>
  <si>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</si>
  <si>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</si>
  <si>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</si>
  <si>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</si>
  <si>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</si>
  <si>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</si>
  <si>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</si>
  <si>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</si>
  <si>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Pilar /Eje</t>
  </si>
  <si>
    <t>Código</t>
  </si>
  <si>
    <t>Relacionar la fecha en que se suscribió el contrato original. La celda solo admite el formato Día/Mes/Año así  17/02/2019.</t>
  </si>
  <si>
    <t>Si requiere inserte una o varias filas realícelo despues de la fila A15 y antes de la fila de Totales para que tomen el formato de las filas anteriores.</t>
  </si>
  <si>
    <t xml:space="preserve"> </t>
  </si>
  <si>
    <t>Afectación</t>
  </si>
  <si>
    <t>Validación Tipo</t>
  </si>
  <si>
    <t>Validación Modalidad</t>
  </si>
  <si>
    <t>Validación procedimiento</t>
  </si>
  <si>
    <t>Validación afectación</t>
  </si>
  <si>
    <t>Validación programa</t>
  </si>
  <si>
    <t>Una vez incluidos todos los contratos de la vigencia 2019, a continuación diligencie el formato completo con la información correspondiente a las adiciones efectuadas con cargo a la vigencia 2019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adiciòn, es decir la columna de valor inicial debe quedar en blanco. No olvide registrar el nùmero de adiciones realizadas, en la columna correspondiente.</t>
  </si>
  <si>
    <t>Indique el nombre completo, cargo, número de teléfono con extensión y correo electrónico del profesional que diligencia el formato y que posteriormente realizará los ajustes y aclaraciones a que haya lugar por solicitud de la Veeduría Distrital.</t>
  </si>
  <si>
    <t>En estricto orden consecutivo registre el número del contrato, sin incluir los contratos que fueron anulados.</t>
  </si>
  <si>
    <t>Para las adiciones a contratos de años anteriores se debe diligenciar el tipo del contrato adicionado o modificado.</t>
  </si>
  <si>
    <t>Incluye los gastos no contractuales, estos se registran al final de la base, no cuentan con nùmero de contrato, tipo, proceso o modalidad.  Estos gastos en los que no media un acuerdo de voluntades, en caso de ser del rubro de inversiòn, se deben discriminar por programa y proyecto. En el caso de ser del rubro de funcionamiento no requieren ser discriminados.</t>
  </si>
  <si>
    <t>Si en la columna anterior “Afectación”,  indicó funcionamiento u operación deje en blanco el número de programa, es decir esta columna solamente aplica para gastos de Inversión.</t>
  </si>
  <si>
    <t>La modalidad regimen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</si>
  <si>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</si>
  <si>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</si>
  <si>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Indica el porcentaje de avance o de cumplimiento del mismo en términos presupuestales, es decir lo efectivamente pagado al contratista. Si no se ha iniciado la ejecución, él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</si>
  <si>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Si los valores no coinciden debe especificarse al final del formato en qué está representada la diferencia Otros gastos(discriminando los conceptos por Programa y Proyecto de inversión), con sus respectivos valores.</t>
  </si>
  <si>
    <t xml:space="preserve">Indicar el número de identificación del contratista persona natural o jurídica con quien se suscribió el contrato, con digito de verificación (DV), el formato de celda no permite guiones, puntos o comas, solo números. </t>
  </si>
  <si>
    <t>Número  de Identificación del contratista
(NIT con digito de verificación)</t>
  </si>
  <si>
    <t>Indique el valor total del presupuesto disponible de inversión directa, de acuerdo con el PREDIS, a 31 de diciembre de 2019.</t>
  </si>
  <si>
    <t>Escriba el valor total del presupuesto comprometido de inversión directa, de acuerdo con el PREDIS a 31 de diciembre de 2019.</t>
  </si>
  <si>
    <t>Escriba el monto del presupuesto de funcionamiento, comprometido mediante contratos, de acuerdo con el PREDIS a 31 de diciembre de 2019.</t>
  </si>
  <si>
    <t>Coloque el monto del presupuesto de operación disponible, de acuerdo con el PREDIS, a 31 de diciembre de 2019. Los gastos de operación corresponden solamente a aquellas entidades de régimen de contratación  privado.</t>
  </si>
  <si>
    <t>Escriba el monto del presupuesto de operación comprometido mediante contratos a 31 de diciembre de 2019.</t>
  </si>
  <si>
    <t>Registre el valor inicial del contrato con cargo a la vigencia 2019, el formato de celda no permite guiones, puntos, comas o texto escrito. Esta columna solo debe contener información numérica.</t>
  </si>
  <si>
    <t>8. Presupuesto Comprometido Operación mediante contratos</t>
  </si>
  <si>
    <t>6. Presupuesto Comprometido Funcionamiento según PREDIS</t>
  </si>
  <si>
    <t>3. Presupuesto Disponible Inversión Directa PREDIS</t>
  </si>
  <si>
    <t xml:space="preserve">4. Presupuesto Comprometido de Inversión Directa según PREDIS </t>
  </si>
  <si>
    <t>INFORMACION GENERAL DE CONTRATACION ENTIDADES DISTRITALES  -  ENERO 1 A 31 DICIEMBRE DE 2019</t>
  </si>
  <si>
    <r>
      <t>Para insertar una o varias filas, haga click  en el opción</t>
    </r>
    <r>
      <rPr>
        <i/>
        <sz val="10"/>
        <color theme="1"/>
        <rFont val="Times New Roman"/>
        <family val="1"/>
      </rPr>
      <t xml:space="preserve"> Insertar Filas</t>
    </r>
    <r>
      <rPr>
        <sz val="10"/>
        <color theme="1"/>
        <rFont val="Times New Roman"/>
        <family val="1"/>
      </rPr>
      <t xml:space="preserve"> y digite el número de filas a insertar. Si usted no sigue este procedimiento las filas que copie no tomaran el formato de las filas anteriores.</t>
    </r>
  </si>
  <si>
    <t>Indique el valor total del presupuesto de funcionamiento disponible, de acuerdo con el PREDIS a 31 de diciembre de 2019.</t>
  </si>
  <si>
    <t xml:space="preserve">Presupuesto Comprometido de Inversión Directa </t>
  </si>
  <si>
    <t xml:space="preserve">Presupuesto Comprometido funcionamiento </t>
  </si>
  <si>
    <t>Presupuesto Comprometido operación mediante contratos</t>
  </si>
  <si>
    <t>4- ESTADO A 31 DE DICIEMBRE DE 2019</t>
  </si>
  <si>
    <t>FONDO DE DESARROLLO LOCAL DE SAN CRISTÓBAL</t>
  </si>
  <si>
    <t>SDG-LOCALIDADES</t>
  </si>
  <si>
    <t>CÉSAR CORREDOR GÓMEZ</t>
  </si>
  <si>
    <t>ABOGADO FDLSC</t>
  </si>
  <si>
    <t>JURIDICA FDL</t>
  </si>
  <si>
    <t>cesar.corredor@gobiernobogota.gov.co</t>
  </si>
  <si>
    <t>2692019</t>
  </si>
  <si>
    <t>2702019</t>
  </si>
  <si>
    <t>2712019</t>
  </si>
  <si>
    <t>2722019</t>
  </si>
  <si>
    <t>2732019</t>
  </si>
  <si>
    <t>2742019</t>
  </si>
  <si>
    <t>2752019</t>
  </si>
  <si>
    <t>2762019</t>
  </si>
  <si>
    <t>2772019</t>
  </si>
  <si>
    <t>2782019</t>
  </si>
  <si>
    <t>2792019</t>
  </si>
  <si>
    <t>2802019</t>
  </si>
  <si>
    <t>2812019</t>
  </si>
  <si>
    <t>2822019</t>
  </si>
  <si>
    <t>2832019</t>
  </si>
  <si>
    <t>FDLSC-CPS-001-2019</t>
  </si>
  <si>
    <t>FDLSC-CPS-002-2019</t>
  </si>
  <si>
    <t>FDLSC-CPS-003-2019</t>
  </si>
  <si>
    <t>FDLSC-CPS-004-2019</t>
  </si>
  <si>
    <t>FDLSC-CPS-005-2019</t>
  </si>
  <si>
    <t>FDLSC-CPS-006-2019</t>
  </si>
  <si>
    <t>FDLSC-CPS-007-2019</t>
  </si>
  <si>
    <t>FDLSC-CPS-008-2019</t>
  </si>
  <si>
    <t>FDLSC-CPS-009-2019</t>
  </si>
  <si>
    <t>FDLSC-CPS-010-2019</t>
  </si>
  <si>
    <t>FDLSC-CPS-011-2019</t>
  </si>
  <si>
    <t>FDLSC-CPS-012-2019</t>
  </si>
  <si>
    <t>FDLSC-CPS-013-2019</t>
  </si>
  <si>
    <t>FDLSC-CPS-014-2019</t>
  </si>
  <si>
    <t>FDLSC-CPS-015-2019</t>
  </si>
  <si>
    <t>FDLSC-CPS-016-2019</t>
  </si>
  <si>
    <t>FDLSC-CPS-017-2019</t>
  </si>
  <si>
    <t>FDLSC-CPS-018-2019</t>
  </si>
  <si>
    <t>FDLSC-CPS-019-2019</t>
  </si>
  <si>
    <t>FDLSC-CPS-020-2019</t>
  </si>
  <si>
    <t>FDLSC-CPS-021-2019</t>
  </si>
  <si>
    <t>FDLSC-CPS-022-2019</t>
  </si>
  <si>
    <t>FDLSC-CPS-023-2019</t>
  </si>
  <si>
    <t>FDLSC-CPS-024-2019</t>
  </si>
  <si>
    <t>FDLSC-CPS-025-2019</t>
  </si>
  <si>
    <t>FDLSC-CPS-026-2019</t>
  </si>
  <si>
    <t>FDLSC-CPS-027-2019</t>
  </si>
  <si>
    <t>FDLSC-CPS-028-2019</t>
  </si>
  <si>
    <t>FDLSC-CPS-029-2019</t>
  </si>
  <si>
    <t>FDLSC-CPS-030-2019</t>
  </si>
  <si>
    <t>FDLSC-CPS-031-2019</t>
  </si>
  <si>
    <t>FDLSC-CPS-032-2019</t>
  </si>
  <si>
    <t>FDLSC-CPS-033-2019</t>
  </si>
  <si>
    <t>FDLSC-CPS-034-2019</t>
  </si>
  <si>
    <t>FDLSC-CPS-035-2019</t>
  </si>
  <si>
    <t>FDLSC-CPS-036-2019</t>
  </si>
  <si>
    <t>FDLSC-CPS-037-2019</t>
  </si>
  <si>
    <t>FDLSC-CPS-038-2019</t>
  </si>
  <si>
    <t>FDLSC-CPS-039-2019</t>
  </si>
  <si>
    <t>FDLSC-CPS-040-2019</t>
  </si>
  <si>
    <t>FDLSC-CPS-041-2019</t>
  </si>
  <si>
    <t>FDLSC-CPS-042-2019</t>
  </si>
  <si>
    <t>FDLSC-CPS-043-2019</t>
  </si>
  <si>
    <t>FDLSC-CPS-044-2019</t>
  </si>
  <si>
    <t>FDLSC-CPS-045-2019</t>
  </si>
  <si>
    <t>FDLSC-CPS-046-2019</t>
  </si>
  <si>
    <t>FDLSC-CPS-047-2019</t>
  </si>
  <si>
    <t>FDLSC-CPS-048-2019</t>
  </si>
  <si>
    <t>FDLSC-CPS-049-2019</t>
  </si>
  <si>
    <t>FDLSC-CPS-050-2019</t>
  </si>
  <si>
    <t>FDLSC-CPS-051-2019</t>
  </si>
  <si>
    <t>FDLSC-CPS-052-2019</t>
  </si>
  <si>
    <t>FDLSC-CPS-053-2019</t>
  </si>
  <si>
    <t>FDLSC-CPS-054-2019</t>
  </si>
  <si>
    <t>FDLSC-CPS-055-2019</t>
  </si>
  <si>
    <t>FDLSC-CPS-056-2019</t>
  </si>
  <si>
    <t>FDLSC-CPS-057-2019</t>
  </si>
  <si>
    <t>FDLSC-CPS-058-2019</t>
  </si>
  <si>
    <t>FDLSC-CPS-059-2019</t>
  </si>
  <si>
    <t>FDLSC-CPS-060-2019</t>
  </si>
  <si>
    <t>FDLSC-CPS-061-2019</t>
  </si>
  <si>
    <t>FDLSC-CPS-062-2019</t>
  </si>
  <si>
    <t>FDLSC-CPS-063-2019</t>
  </si>
  <si>
    <t>FDLSC-CPS-064-2019</t>
  </si>
  <si>
    <t>FDLSC-CPS-065-2019</t>
  </si>
  <si>
    <t>FDLSC-CPS-066-2019</t>
  </si>
  <si>
    <t>FDLSC-CPS-067-2019</t>
  </si>
  <si>
    <t>FDLSC-CPS-068-2019</t>
  </si>
  <si>
    <t>FDLSC-CPS-069-2019</t>
  </si>
  <si>
    <t>FDLSC-CPS-070-2019</t>
  </si>
  <si>
    <t>FDLSC-CPS-071-2019</t>
  </si>
  <si>
    <t>FDLSC-CPS-072-2019</t>
  </si>
  <si>
    <t>FDLSC-CPS-073-2019</t>
  </si>
  <si>
    <t>FDLSC-CPS-074-2019</t>
  </si>
  <si>
    <t>FDLSC-CPS-075-2019</t>
  </si>
  <si>
    <t>FDLSC-CPS-076-2019</t>
  </si>
  <si>
    <t>FDLSC-CPS-077-2019</t>
  </si>
  <si>
    <t>FDLSC-CPS-078-2019</t>
  </si>
  <si>
    <t>FDLSC-CPS-079-2019</t>
  </si>
  <si>
    <t>FDLSC-CPS-080-2019</t>
  </si>
  <si>
    <t>FDLSC-CPS-081-2019</t>
  </si>
  <si>
    <t>FDLSC-CPS-082-2019</t>
  </si>
  <si>
    <t>FDLSC-CPS-083-2019</t>
  </si>
  <si>
    <t>FDLSC-CPS-084-2019</t>
  </si>
  <si>
    <t>FDLSC-CPS-085-2019</t>
  </si>
  <si>
    <t>FDLSC-CPS-086-2019</t>
  </si>
  <si>
    <t>FDLSC-CPS-087-2019</t>
  </si>
  <si>
    <t>FDLSC-CPS-088-2019</t>
  </si>
  <si>
    <t>FDLSC-CPS-089-2019</t>
  </si>
  <si>
    <t>FDLSC-CPS-090-2019</t>
  </si>
  <si>
    <t>FDLSC-CPS-091-2019</t>
  </si>
  <si>
    <t>FDLSC-CPS-092-2019</t>
  </si>
  <si>
    <t>FDLSC-CPS-093-2019</t>
  </si>
  <si>
    <t>FDLSC-CPS-094-2019</t>
  </si>
  <si>
    <t>FDLSC-CPS-095-2019</t>
  </si>
  <si>
    <t>FDLSC-CPS-096-2019</t>
  </si>
  <si>
    <t>FDLSC-CPS-097-2019</t>
  </si>
  <si>
    <t>FDLSC-CPS-098-2019</t>
  </si>
  <si>
    <t>FDLSC-CPS-099-2019</t>
  </si>
  <si>
    <t>FDLSC-CPS-100-2019</t>
  </si>
  <si>
    <t>FDLSC-CPS-101-2019</t>
  </si>
  <si>
    <t>FDLSC-CPS-102-2019</t>
  </si>
  <si>
    <t>FDLSC-CPS-103-2019</t>
  </si>
  <si>
    <t>FDLSC-CPS-104-2019</t>
  </si>
  <si>
    <t>FDLSC-CPS-105-2019</t>
  </si>
  <si>
    <t>FDLSC-CPS-106-2019</t>
  </si>
  <si>
    <t>FDLSC-CPS-107-2019</t>
  </si>
  <si>
    <t>FDLSC-CPS-108-2019</t>
  </si>
  <si>
    <t>FDLSC-CPS-109-2019</t>
  </si>
  <si>
    <t>FDLSC-CPS-110-2019</t>
  </si>
  <si>
    <t>FDLSC-CPS-112-2019</t>
  </si>
  <si>
    <t>FDLSC-CPS-113-2019</t>
  </si>
  <si>
    <t>FDLSC-CPS-114-2019</t>
  </si>
  <si>
    <t>FDLSC-CPS-115-2019</t>
  </si>
  <si>
    <t>FDLSC-CPS-116-2019</t>
  </si>
  <si>
    <t>FDLSC-CPS-117-2019</t>
  </si>
  <si>
    <t>FDLSC-CPS-118-2019</t>
  </si>
  <si>
    <t>FDLSC-CPS-119-2019</t>
  </si>
  <si>
    <t>FDLSC-CPS-120-2019</t>
  </si>
  <si>
    <t>FDLSC-CPS-121-2019</t>
  </si>
  <si>
    <t>FDLSC-CPS-122-2019</t>
  </si>
  <si>
    <t>FDLSC-CPS-123-2019</t>
  </si>
  <si>
    <t>FDLSC-CPS-124-2019</t>
  </si>
  <si>
    <t>FDLSC-CPS-125-2019</t>
  </si>
  <si>
    <t>FDLSC-CPS-126-2019</t>
  </si>
  <si>
    <t>FDLSC-CPS-127-2019</t>
  </si>
  <si>
    <t>FDLSC-CPS-128-2019</t>
  </si>
  <si>
    <t>FDLSC-CPS-129-2019</t>
  </si>
  <si>
    <t>FDLSC-CPS-130-2019</t>
  </si>
  <si>
    <t>FDLSC-CPS-131-2019</t>
  </si>
  <si>
    <t>FDLSC-CPS-132-2019</t>
  </si>
  <si>
    <t>FDLSC-CPS-133-2019</t>
  </si>
  <si>
    <t>FDLSC-CPS-134-2019</t>
  </si>
  <si>
    <t>FDLSC-CPS-135-2019</t>
  </si>
  <si>
    <t>FDLSC-CPS-136-2019</t>
  </si>
  <si>
    <t>FDLSC-CPS-137-2019</t>
  </si>
  <si>
    <t>FDLSC-CPS-138-2019</t>
  </si>
  <si>
    <t>FDLSC-CPS-139-2019</t>
  </si>
  <si>
    <t>FDLSC-CPS-140-2019</t>
  </si>
  <si>
    <t>FDLSC-CPS-141-2019</t>
  </si>
  <si>
    <t>FDLSC-CPS-142-2019</t>
  </si>
  <si>
    <t>FDLSC-CPS-143-2019</t>
  </si>
  <si>
    <t>FDLSC-CPS-144-2019</t>
  </si>
  <si>
    <t>FDLSC-CPS-145-2019</t>
  </si>
  <si>
    <t>FDLSC-CPS-146-2019</t>
  </si>
  <si>
    <t>FDLSC-CPS-147-2019</t>
  </si>
  <si>
    <t>FDLSC-CPS-148-2019</t>
  </si>
  <si>
    <t>FDLSC-CPS-149-2019</t>
  </si>
  <si>
    <t>FDLSC-CPS-150-2019</t>
  </si>
  <si>
    <t>FDLSC-CPS-151-2019</t>
  </si>
  <si>
    <t>FDLSC-CPS-152-2019</t>
  </si>
  <si>
    <t>FDLSC-CPS-153-2019</t>
  </si>
  <si>
    <t>FDLSC-CPS-154-2019</t>
  </si>
  <si>
    <t>FDLSC-CPS-155-2019</t>
  </si>
  <si>
    <t>FDLSC-CPS-156-2019</t>
  </si>
  <si>
    <t>FDLSC-CPS-157-2019</t>
  </si>
  <si>
    <t>FDLSC-CPS-158-2019</t>
  </si>
  <si>
    <t>FDLSC-CPS-159-2019</t>
  </si>
  <si>
    <t>FDLSC-CPS-160-2019</t>
  </si>
  <si>
    <t>FDLSC-CPS-161-2019</t>
  </si>
  <si>
    <t>FDLSC-CPS-162-2019</t>
  </si>
  <si>
    <t>FDLSC-CPS-163-2019</t>
  </si>
  <si>
    <t>FDLSC-CPS-164-2019</t>
  </si>
  <si>
    <t>FDLSC-CPS-165-2019</t>
  </si>
  <si>
    <t>FDLSC-CPS-166-2019</t>
  </si>
  <si>
    <t>FDLSC-CPS-169-2019</t>
  </si>
  <si>
    <t>FDLSC-CPS-170-2019</t>
  </si>
  <si>
    <t>FDLSC-CPS-171-2019</t>
  </si>
  <si>
    <t>FDLSC-CPS-172-2019</t>
  </si>
  <si>
    <t>FDLSC-CPS-173-2019</t>
  </si>
  <si>
    <t>FDLSC-CPS-175-2019</t>
  </si>
  <si>
    <t>FDLSC-CPS-178-2019</t>
  </si>
  <si>
    <t>FDLSC-CPS-179-2019</t>
  </si>
  <si>
    <t>FDLSC-CPS-180-2019</t>
  </si>
  <si>
    <t>FDLSC-CPS-181-2019</t>
  </si>
  <si>
    <t>FDLSC-CPS-182-2019</t>
  </si>
  <si>
    <t>FDLSC-CPS-183-2019</t>
  </si>
  <si>
    <t>FDLSC-CPS-184-2019</t>
  </si>
  <si>
    <t>FDLSC-CPS-185-2019</t>
  </si>
  <si>
    <t>FDLSC-CPS-186-2019</t>
  </si>
  <si>
    <t>FDLSC-CPS-187-2019</t>
  </si>
  <si>
    <t>FDLSC-CPS-188-2019</t>
  </si>
  <si>
    <t>FDLSC-CPS-190-2019</t>
  </si>
  <si>
    <t>FDLSC-CPS-191-2019</t>
  </si>
  <si>
    <t>FDLSC-CPS-192-2019</t>
  </si>
  <si>
    <t>FDLSC-CPS-193-2019</t>
  </si>
  <si>
    <t>FDLSC-CPS-194-2019</t>
  </si>
  <si>
    <t>FDLSC-CPS-195-2019</t>
  </si>
  <si>
    <t>FDLSC-CPS-196-2019</t>
  </si>
  <si>
    <t>FDLSC-CPS-197-2019</t>
  </si>
  <si>
    <t>FDLSC-CPS-198-2019</t>
  </si>
  <si>
    <t>FDLSC-CPS-200-2019</t>
  </si>
  <si>
    <t>FDLSC-CPS-201-2019</t>
  </si>
  <si>
    <t>FDLSC-CPS-202-2019</t>
  </si>
  <si>
    <t>FDLSC-CPS-203-2019</t>
  </si>
  <si>
    <t>FDLSC-CPS-204-2019</t>
  </si>
  <si>
    <t>FDLSC-CPS-206-2019</t>
  </si>
  <si>
    <t>FDLSC-CPS-207-2019</t>
  </si>
  <si>
    <t>FDLSC-CPS-208-2019</t>
  </si>
  <si>
    <t>FDLSC-CPS-209-2019</t>
  </si>
  <si>
    <t>FDLSC-CPS-210-2019</t>
  </si>
  <si>
    <t>FDLSC-CPS-211-2019</t>
  </si>
  <si>
    <t>FDLSC-CPS-212-2019</t>
  </si>
  <si>
    <t>FDLSC-CPS-213-2019</t>
  </si>
  <si>
    <t>FDLSC-CPS-214-2019</t>
  </si>
  <si>
    <t>FDLSC-CPS-215-2019</t>
  </si>
  <si>
    <t>FDLSC-CPS-216-2019</t>
  </si>
  <si>
    <t>FDLSC-CPS-217-2019</t>
  </si>
  <si>
    <t>FDLSC-CPS-218-2019</t>
  </si>
  <si>
    <t>FDLSC-CPS-219-2019</t>
  </si>
  <si>
    <t>FDLSC-CPS-220-2019</t>
  </si>
  <si>
    <t>FDLSC-CPS-221-2019</t>
  </si>
  <si>
    <t>FDLSC-CPS-222-2019</t>
  </si>
  <si>
    <t>FDLSC-CPS-223-2019</t>
  </si>
  <si>
    <t>FDLSC-CPS-224-2019</t>
  </si>
  <si>
    <t>FDLSC-CPS-225-2019</t>
  </si>
  <si>
    <t>FDLSC-CPS-226-2019</t>
  </si>
  <si>
    <t>FDLSC-CPS-227-2019</t>
  </si>
  <si>
    <t>FDLSC-CPS-228-2019</t>
  </si>
  <si>
    <t>FDLSC-CPS-229-2019</t>
  </si>
  <si>
    <t>FDLSC-CPS-231-2019</t>
  </si>
  <si>
    <t>FDLSC-CPS-232-2019</t>
  </si>
  <si>
    <t>FDLSC-CPS-233-2019</t>
  </si>
  <si>
    <t>FDLSC-CPS-235-2019</t>
  </si>
  <si>
    <t>FDLSC-CPS-236-2019</t>
  </si>
  <si>
    <t>FDLSC-CPS-237-2019</t>
  </si>
  <si>
    <t>FDLSC-CPS-238-2019</t>
  </si>
  <si>
    <t>FDLSC-CPS-239-2019</t>
  </si>
  <si>
    <t>FDLSC-CPS-240-2019</t>
  </si>
  <si>
    <t>FDLSC-CPS-241-2019</t>
  </si>
  <si>
    <t>FDLSC-CPS-242-2019</t>
  </si>
  <si>
    <t>FDLSC-CPS-243-2019</t>
  </si>
  <si>
    <t>FDLSC-CPS-244-2019</t>
  </si>
  <si>
    <t>FDLSC-CPS-245-2019</t>
  </si>
  <si>
    <t>FDLSC-CPS-246-2019</t>
  </si>
  <si>
    <t>FDLSC-CPS-247-2019</t>
  </si>
  <si>
    <t>FDLSC-CPS-248-2019</t>
  </si>
  <si>
    <t>FDLSC-CPS-249-2019</t>
  </si>
  <si>
    <t>FDLSC-CPS-250-2019</t>
  </si>
  <si>
    <t>FDLSC-CPS-251-2019</t>
  </si>
  <si>
    <t>FDLSC-CPS-252-2019</t>
  </si>
  <si>
    <t>FDLSC-CPS-253-2019</t>
  </si>
  <si>
    <t>FDLSC-CPS-254-2019</t>
  </si>
  <si>
    <t>FDLSC-CPS-255-2019</t>
  </si>
  <si>
    <t>FDLSC-CPS-256-2019</t>
  </si>
  <si>
    <t>FDLSC-CPS-257-2019</t>
  </si>
  <si>
    <t>FDLSC-CPS-258-2019</t>
  </si>
  <si>
    <t>FDLSC-CPS-259-2019</t>
  </si>
  <si>
    <t>FDLSC-CPS-260-2019</t>
  </si>
  <si>
    <t>FDLSC-CPS-261-2019</t>
  </si>
  <si>
    <t>FDLSC-CPS-262-2019</t>
  </si>
  <si>
    <t>FDLSC-CPS-263-2019</t>
  </si>
  <si>
    <t>FDLSC-CPS-264-2019</t>
  </si>
  <si>
    <t>FDLSC-CPS-265-2019</t>
  </si>
  <si>
    <t>FDLSC-CPS-266-2019</t>
  </si>
  <si>
    <t>FDLSC-CPS-267-2019</t>
  </si>
  <si>
    <t>FDLSC-MC-008-2019</t>
  </si>
  <si>
    <t>FDLSC-CPS-269-2019</t>
  </si>
  <si>
    <t>FDLSC-CPS-270-2019</t>
  </si>
  <si>
    <t>FDLSC-CPS-271-2019</t>
  </si>
  <si>
    <t>FDLSC-CPS-272-2019</t>
  </si>
  <si>
    <t>FDLSC-CPS-273-2019</t>
  </si>
  <si>
    <t>FDLSC-CPS-274-2019</t>
  </si>
  <si>
    <t>FDLSC-CPS-275-2019</t>
  </si>
  <si>
    <t>FDLSC-CPS-276-2019</t>
  </si>
  <si>
    <t>FDLSC-CPS-277-2019</t>
  </si>
  <si>
    <t>FDLSC-CPS-278-2019</t>
  </si>
  <si>
    <t>FDLSC-CPS-279-2019</t>
  </si>
  <si>
    <t>FDLSC-CPS-280-2019</t>
  </si>
  <si>
    <t>FDLSC-CPS-281-2019</t>
  </si>
  <si>
    <t>FDLSC-CPS-282-2019</t>
  </si>
  <si>
    <t>FDLSC-CPS-283-2019</t>
  </si>
  <si>
    <t>FDLSC-CPS-285-2019</t>
  </si>
  <si>
    <t>FDLSC-CPS-286-2019</t>
  </si>
  <si>
    <t>FDLSC-CPS-287-2019</t>
  </si>
  <si>
    <t>FDLSC-CPS-288-2019</t>
  </si>
  <si>
    <t>FDLSC-SAMC-006-2019</t>
  </si>
  <si>
    <t>FDLSC-CPS-290-2019</t>
  </si>
  <si>
    <t>FDLSC-CPS-291-2019</t>
  </si>
  <si>
    <t>FDLSC-CPS-293-2019</t>
  </si>
  <si>
    <t>FDLSC-MC-022-2019</t>
  </si>
  <si>
    <t>FDLSC-CPS-295-2019</t>
  </si>
  <si>
    <t>FDLSC-CPS-296-2019</t>
  </si>
  <si>
    <t>FDLSC-CPS-297-2019</t>
  </si>
  <si>
    <t>FDLSC-CPS-298-2019</t>
  </si>
  <si>
    <t>FDLSC-CPS-299-2019</t>
  </si>
  <si>
    <t>FDLSC-LP-024-2019</t>
  </si>
  <si>
    <t>FDLSC-LP-007-2019</t>
  </si>
  <si>
    <t>FDLSC-CPS-301-2019</t>
  </si>
  <si>
    <t>FDLSC-CPS-302-2019</t>
  </si>
  <si>
    <t>FDLSC-SAMC-012-2019</t>
  </si>
  <si>
    <t>FDLSC-CPS-304-2019</t>
  </si>
  <si>
    <t>OC 364682019</t>
  </si>
  <si>
    <t>OC 366772019</t>
  </si>
  <si>
    <t>OC 369902019</t>
  </si>
  <si>
    <t>OC 370922019</t>
  </si>
  <si>
    <t>FDLSC-LP-009-2019</t>
  </si>
  <si>
    <t>FDLSC-CPS-306-2019</t>
  </si>
  <si>
    <t>FDLSC-CPS-307-2019</t>
  </si>
  <si>
    <t>FDLSC-CPS-309-2019</t>
  </si>
  <si>
    <t>FDLSC-CPS-310-2019</t>
  </si>
  <si>
    <t>FDLSC-CPS-311-2019</t>
  </si>
  <si>
    <t>FDLSC-CPS-312-2019</t>
  </si>
  <si>
    <t>FDLSC-CPS-314-2019</t>
  </si>
  <si>
    <t>FDLSC-CIA-315-2019</t>
  </si>
  <si>
    <t>FDLSC-MC-027-2019</t>
  </si>
  <si>
    <t>FDLSC-LP -014-2019</t>
  </si>
  <si>
    <t>FDLSC-LP-011-2019</t>
  </si>
  <si>
    <t>FDLSC-LP-015-2019</t>
  </si>
  <si>
    <t>FDLSC-CIA-1295-2019</t>
  </si>
  <si>
    <t>FDLSC-OC 390332019</t>
  </si>
  <si>
    <t>FDLSC-CPS-320-2019</t>
  </si>
  <si>
    <t>FDLSC-SAMC-019-2019</t>
  </si>
  <si>
    <t>FDLSC-CPS-322-2019</t>
  </si>
  <si>
    <t>FDLSC-CPS-323-2019</t>
  </si>
  <si>
    <t>FDLSC-CPS-324-2019</t>
  </si>
  <si>
    <t>FDLSC-CPS-325-2019</t>
  </si>
  <si>
    <t>FDLSC-CPS-326-2019</t>
  </si>
  <si>
    <t>FDLSC-CPS-327-2019</t>
  </si>
  <si>
    <t>FDLSC-LP-018-2019</t>
  </si>
  <si>
    <t>FDLSC-CMA-025-2019</t>
  </si>
  <si>
    <t>FDLSC-LP-023-2019</t>
  </si>
  <si>
    <t>FDLSC-LP-020-2019</t>
  </si>
  <si>
    <t>FDLSC-CMA-030-2019</t>
  </si>
  <si>
    <t>FDLSC-CMA-029-2019</t>
  </si>
  <si>
    <t>FDLSC-LP-013-2019</t>
  </si>
  <si>
    <t>FDLSC-SASI -031-201</t>
  </si>
  <si>
    <t>FDLSC-CMA-034-2019</t>
  </si>
  <si>
    <t>FDLSC-SASI-037-2019</t>
  </si>
  <si>
    <t>FDLSC-CMA-035-2019</t>
  </si>
  <si>
    <t>FDLSC-CMA-036-2019</t>
  </si>
  <si>
    <t>FDLSC-SAMC-039-2019</t>
  </si>
  <si>
    <t>FDLSC-LP-038-2019</t>
  </si>
  <si>
    <t>FDLSC-SAMC-041-2019</t>
  </si>
  <si>
    <t>FDLSC-SASI-040-2019</t>
  </si>
  <si>
    <t>FDLSC-CIA-1072712-2019</t>
  </si>
  <si>
    <t>FDLSC-LP-044-2019</t>
  </si>
  <si>
    <t>FDLSC-SAMC-048-2019</t>
  </si>
  <si>
    <t>FDLSC-SASI-046-2019</t>
  </si>
  <si>
    <t>OC 421952019</t>
  </si>
  <si>
    <t>FDLSC-SASI-031-2019</t>
  </si>
  <si>
    <t>FDLSC-SAMC-047-2019</t>
  </si>
  <si>
    <t>FDLSC-SASI-049-2019</t>
  </si>
  <si>
    <t>FDLSC-SAMC-042-2019</t>
  </si>
  <si>
    <t>FDLSC-MC-051-2019</t>
  </si>
  <si>
    <t>FDLSC-CMA-054-2019</t>
  </si>
  <si>
    <t>FDLSC-CMA-045-2019</t>
  </si>
  <si>
    <t>FDLSC-CCV-365-2019</t>
  </si>
  <si>
    <t>OC 44157</t>
  </si>
  <si>
    <t>FDLSC-CMA-053-2019</t>
  </si>
  <si>
    <t>FDLSC-CPS-002-2018</t>
  </si>
  <si>
    <t>FDLSC-CPS-003-2018</t>
  </si>
  <si>
    <t>FDLSC-CPS-004-2018</t>
  </si>
  <si>
    <t>FDLSC-CPS-005-2018</t>
  </si>
  <si>
    <t>FDLSC-CPS-007-2018</t>
  </si>
  <si>
    <t>FDLSC-CPS-008-2018</t>
  </si>
  <si>
    <t>FDLSC-CPS-009-2018</t>
  </si>
  <si>
    <t>FDLSC-CPS-014-2018</t>
  </si>
  <si>
    <t>FDLSC-CPS-076-2018</t>
  </si>
  <si>
    <t>FDLSC-CPS-097-2018</t>
  </si>
  <si>
    <t>FDLSC-CPS-115-2018</t>
  </si>
  <si>
    <t>FDLSC-CPS-119-2018</t>
  </si>
  <si>
    <t>FDLSC-CPS-139-2018</t>
  </si>
  <si>
    <t>FDLSC-CPS-153-2018</t>
  </si>
  <si>
    <t>FDLSC-CPS-154-2018</t>
  </si>
  <si>
    <t>FDLSC-CPS-179-2018</t>
  </si>
  <si>
    <t>FDLSC-CPS-200-2018</t>
  </si>
  <si>
    <t>FDLSC-LP-009-2018</t>
  </si>
  <si>
    <t>FDLSC-CMA-017-2018</t>
  </si>
  <si>
    <t>FDLSC-CMA-018-2018</t>
  </si>
  <si>
    <t>FDLSC-CMA-035-2018</t>
  </si>
  <si>
    <t>FDLSC-CIA 280-2018</t>
  </si>
  <si>
    <t>FDLSC-SASI-025-2018</t>
  </si>
  <si>
    <t>FDLSC-CMA-029-2018</t>
  </si>
  <si>
    <t>EL CONTRATISTA SE OBLIGA CON EL FONDO DE DESARROLLO LOCAL DE SAN CRISTOBAL A PRESTAR SERVICIOS PROFESIONALES ESPECIALIZADOS PARA TRAMITAR LAS ETAPAS PRECONTRACTUALES Y CONTRACTUALES DE ACUERDO AL PLAN DE ADQUISICIONES Y AL PLAN DE CONTRATACIÓN QUE ADELANTE EL FONDO DE DESARROLLO LOCAL DE SAN CRISTÓBAL</t>
  </si>
  <si>
    <t>EL CONTRATISTA SE OBLIGA A PRESTAR SUS SERVICIOS TECNICOS PARA QUE REALICE LAS ACTIVIDADES CONCERNIENTES A LOS TRÁMITES RELACIONADOS CON EL ALMACÉN Y APOYAR LAS AREAS DE GESTIÓN QUE CONFORMAN LA ALCALDIA LOCAL DE SAN CRISTOBAL</t>
  </si>
  <si>
    <t>El CONTRATISTA SE OBLIGA CON EL FONDO DE DESARROLLO LOCAL A PRESTAR SERVICIOS PROFESIONALES PARA APOYAR EL AREA DE GESTION DEL DESARROLLO LOCAL Y LA OFICINA DE PLANEACION LOCAL EN LOS TEMAS ADMINISTRATIVOS PROPIOS DE CADA AREA</t>
  </si>
  <si>
    <t>EL CONTRATISTA SE OBLIGA PARA CON EL FONDO DE DESARROLLO LOCAL A PRESTAR SUS SERVICIOS TECNICOS PARA LA CONDUCCIÓN DE VEHICULOS PESADOS, MAQUINARIA PESADA Y VEHICULOS QUE SE ENCUENTRAN AL SERVICIO DE LA ALCALDIA LOCAL DE SAN CRISTOBAL EN EL MARCO DEL PLAN DE DESARROLLO  2017-2020.</t>
  </si>
  <si>
    <t>EL CONTRATISTA SE OBLIGA PARA CON EL FONDO DE DESARROLLO LOCAL DE SAN CRISTOBAL PARA PRESTAR SUS SERVICIOS TECNICOS EN EL MANEJO Y SEGUIMIENTO DE LA AGENDA DEL ALCALDE LOCAL Y TRAMITES ADMINISTRATIVOS DE CARACTER SECRETARIAL EN EL DESPACHO DE CONFORMIDAD CON LAS CONDICIONES Y OBLIGACIONES CONTENIDAS EN LOS ESTUDIOS PREVIOS</t>
  </si>
  <si>
    <t>EL CONTRATISTA SE OBLIGA PARA CON EL FONDO DE DESARROLLO LOCAL DE SAN CRISTOBAL A PRESTAR SUS SERVICIOS TECNICOS EN EL DESPACHO DEL ALCALDE LOCAL, REALIZANDO EL TRATAMIENTO, PROCESAMIENTO Y CONSERVACIÓN DEL ARCHIVO OFICIAL DEL DESPACHO Y LAS ACTIVIDADES OPERATIVAS, APLICANDO LA NORMATIVIDAD VIGENTE, LOS PROCESOS Y PROCEDIMIENTOS ESTABLECIDOS EN EL SIG.</t>
  </si>
  <si>
    <t>EL CONTRATISTA SE OBLIGA PARA CON EL FONDO DE DESARROLLO LOCAL A PRESTAR SUS SERVICIOS PROFESIONALES PARA EL AREA DE GESTION DE DESARROLLO LOCAL EN LA FORMULACION Y ACOMPAÑAMIENTO EN LAS ETAPAS PRECONTRACTUALES CONTRACTUALES Y POSCONTRACTUALES DE LOS PROCESOS DE MANTENIMIENTO DE VEHICULOS, ASEO Y CAFETERIA, PAPELERIA, SEGUROS DE LA ENTIDAD, SEGUROS DE LOS EDILES, COMBUSTIBLE Y LOS DEMAS QUE LE SEAN ASIGNADOS EN EL MARCO DEL PLAN DE DESARROLLO 2017-2020</t>
  </si>
  <si>
    <t>EL CONTRATISTA SE OBLIGA PARA CON EL FONDO DE DESARROLLO LOCAL A PRESTAR SUS SERVICIOS TECNICOS EN LA CONDUCCIÓN DEL VEHICULO ASIGNADO AL DESPACHO DEL ALCALDE LOCAL DE SAN CRISTOBAL</t>
  </si>
  <si>
    <t>EL CONTRATISTA SE OBLIGA PARA CON EL FONDO DE DESARROLLO LOCAL A PRESTAR SUS SERVICIOS TECNICOS PARA LA CONDUCCIÓN DE VEHICULOS PESADOS, MAQUINARIA PESADA Y VEHICULOS QUE SE ENCUENTRAN AL SERVICIO DE LA ALCALDIA LOCAL DE SAN CRISTOBAL EN EL MARCO DEL PLAN DE DESARROLLO  2017-2020</t>
  </si>
  <si>
    <t>PRESTAR LOS SERVICIOS PERSONALES PARA APOYAR LAS LABORES DE ENTREGA Y RECIBO DE LAS COMUNICACIONES EMITIDAS O RECIBIDAS POR LA ALCALDIA LOCAL DE SAN CRISTOBAL.</t>
  </si>
  <si>
    <t>EL CONTRATISTA SE OBLIGA PARA CON EL FONDO DE DESARROLLO LOCAL DE SAN CRISTOBAL A PRESTAR SUS SERVICIOS PROFESIONALES, PARA FORTALECER LA ETAPA POSTCONTRACTUAL DE LOS PROCESOS DE ADQUISICIÓN DE BIENES Y SERVICIOS DE ACUERDO A LOS PROCEDIMIENTOS ESTABLECIDOS EN LA NORMATIVIDAD VIGENTE PARA PAGOS Y LIQUIDACIÓN DE LOS CONTRATOS</t>
  </si>
  <si>
    <t>EL CONTRATISTA SE OBLIGA PARA CON EL FONDO DE DESARROLLO LOCAL DE SAN CRISTOBAL A PRESTAR SUS SERVICIOS TECNICOS DE APOYO Y ASISTENCIA ADMINISTRATIVA EN EL ÁREA GESTIÓN DE DESARROLLO LOCAL LIQUIDACIONES EN MARCO DEL PLAN DE DESARROLLO LOCAL 2017-2020 DE ACUERDO A LOS PRESENTES ESTUDIOS PREVIOS</t>
  </si>
  <si>
    <t>EL CONTRATISTA SE OBLIGA CON EL FONDO DE DESARROLLO LOCAL DE SAN CRISTOBAL A PRESTAR SUS SERVICIOS PROFESIONALES ESPECIALIZADOS PARA EL AREA DE GESTIÓN DE DESARROLLO LOCAL, ORGANIZANDO LA FORMULACION, PRESENTACION, EVALUACION Y SEGUIMIENTO DE LOS PROYECTOS DE INGENIERIA E INFRAESTRUCTURA CIVIL, APOYANDO EN GENERAL TODOS LOS PROCESOS DE GESTIONES EN LA LOCALIDAD Y DE COMPETENCIA DEL FONDO DE DESARROLLO LOCAL¿.</t>
  </si>
  <si>
    <t>EL CONTRATISTA SE OBLIGA CON EL FONDO DE DESARROLLO LOCAL DE SAN CRISTOBAL A PRESTAR SUS SERVICIOS PROFESIONALES PARA LA GESTIÓN EN EL AREA DE DESARROLLO LOCAL DE SAN CRISTOBAL, EN EL APOYO DE LA FORMULACION, PLANEACION, PRESENTACIÓN Y SEGUIMIENTO DE LOS PROYECTOS DE INFRAESTRUCTURA Y OBRAS CIVILES QUE DESARROLLE LA ENTIDAD, Y EN LOS REQUERMIENTOS DE INFRAESTRUCTURA CIVIL QUE TENGA LA ALCALDIA LOCAL DE SAN CRISTOBAL.</t>
  </si>
  <si>
    <t>EL CONTRATISTA SE OBLIGA CON EL FONDO DE DESARROLLO LOCAL DE SAN CRISTOBAL A LA PRESTACION DE SERVICIOS PROFESIONALES PARA ADELANTRAR EL PROCESO DE COBROS PERSUASIVOS DE LAS MULTAS IMPUESTAS POR LA ALCALDIA LOCAL DE SAN CRISTOBAL</t>
  </si>
  <si>
    <t>EL CONTRATISTA SE OBLIGA CON EL FONDO DE DESARROLLO LOCAL DE SAN CRISTOBAL A LA PRESTACION DE SERVICIOS TECNICOS PARA ADELANTAR EL PROCESO DE COBROS PERSUASIVOS DE LAS MULTAS IMPUESTAS POR LA ALCALDIA LOCAL</t>
  </si>
  <si>
    <t>EL CONTRATISTA SE OBLIGA PARA CON EL FONDO DE DESARROLLO LOCAL DE SAN CRISTOBAL A PRESTAR SUS SERVICIOS PROFESIONALES QUE CONLLEVEN AL CUMPLIMIENTO DE LAS NORMAS ESTATALES DE CONTRATACIÓN EN CUMPLIMIENTO A LAS METAS ESTABLECIDAS EN EL PLAN DE DESARROLLO ECONÓMICO, SOCIAL, AMBIENTAL Y DE OBRAS PÚBLICAS 2017-2020 DE LA LOCALIDAD DE SAN CRISTÓBAL.</t>
  </si>
  <si>
    <t>EL CONTRATISTA SE OBLIGA PARA CON EL FONDO DE DESARROLLO LOCAL DE SAN CRISTOBAL A PRESTAR SUS SERVICIOS TECNICOS DE APOYO Y ASISTENCIA ADMINISTRATIVA AL ÁREA DE GESTIÓN DEL DESARROLLO LOCAL -CONTRATACIÓN, PARA FORTALECER LAS ETAPAS CONTRACTUALES DE ACUERDO AL PLAN ANUAL DE ADQUISICIONES DE LA ALCALDIA LOCAL DE SAN CRISTOBAL</t>
  </si>
  <si>
    <t>EL CONTRATISTA SE OBLIGA PARA CON EL FONDO DE DESARROLLO LOCAL DE SAN CRISTÓBAL A PRESTAR SUS SERVICIOS PROFESIONALES, DE APOYO AL ÁREA DE GESTIÓN DEL DESARROLLO LOCAL - CONTRATACIÓN, PARA FORTALECER LAS ETAPAS PRECONTRACTUALES Y CONTRACTUALES QUE ADELANTE LA ADMINISTRACIÓN LOCAL DE SAN CRISTÓBAL</t>
  </si>
  <si>
    <t>EL CONTRATISTA SE OBLIGA CON EL FONDO DE DESARROLLO LOCAL A PRESTAR SUS SERVICIOS PROFESIONALES PARA APOYAR LOS TEMAS PRESUPUESTALES EN EL MARCO DEL PLAN DE DESARROLLO 2017-2020.</t>
  </si>
  <si>
    <t>PRESTAR LOS SERVICIOS TECNICOS PARA APOYAR Y DAR SOPORTE TECNICO AL ADMINISTRADOR Y USUARIO FINAL DE LA RED DE SISTEMAS Y TECNOLOGIA E INFORMACION DE LA ALCALDIA LOCAL</t>
  </si>
  <si>
    <t>PRESTAR LOS SERVICIOS COMO ADMINISTRADOR DE RED EN LO RELACIONADO CON LA PLATAFORMA INFORMÁTICA Y MEDIOS TECNOLÓGICOS DE LA ALCALDÍA LOCAL DE SAN CRISTOBAL Y SER EL ENLACE CON LA SECRETARIA DISTRITAL DE GOBIERNO</t>
  </si>
  <si>
    <t>EL CONTRATISTA SE OBLIGA PARA CON EL FONDO DE DESARROLLO LOCAL A APOYAR LA CONDUCCIÓN DE VEHICULOS LIVIANOS, PESADOS Y/ O MAQUINARIA PESADA QUE SE ENCUENTRAN AL SERVICIO DE LA ALCALDIA LOCAL DE SAN CRISTOBAL EN EL MARCO DEL PLAN DE DESARROLLO  2017-2020.</t>
  </si>
  <si>
    <t>EL CONTRATISTA SE OBLIGA CON EL FONDO DE DESARROLLO LOCAL DE SAN CRISTOBAL A PRESTAR SERVICIOS PROFESIONALES EN EL DESPACHO EN LAS ACTIVIDADES DE SEGUIMIENTO, REVISION Y TRAMITES DE PROCESOS ADMINISTRATIVOS, DE PLANEACIÓN Y DE CONTRATACIÓN DE CONFORMIDAD CON LAS DISPOSICIONES LEGALES EN CUMPLIMIENTO A LAS METAS ESTABLECIDAS EN EL "PLAN DE DESARROLLO LOCAL 2017-2020</t>
  </si>
  <si>
    <t>EL CONTRATISTA SE OBLIGA CON EL FONDO DE DESARROLLO LOCAL DE SAN CRISTOBAL A PRESTAR SERVICIOS PROFESIONALES ESPECIALIZADOSAL DESPACHO ESPECIFICAMENTE EN ACTIVIDADES DE SEGUIMIENTO, REVISION Y ATENCION A LOS REQUERIMIENTOS REALIZADOS POR ENTES DE CONTROL Y/O CIUDADANIA EN GENERAL, FORTALECIENDO LOS PROCESOS ADMINISTRATIVOS EN CUMPLIMIENTO A LAS METAS ESTABLECIDAS EN EL "PLAN DE DESARROLLO LOCAL 2017-2020</t>
  </si>
  <si>
    <t>EL CONTRATISTA SE OBLIGA CON EL FONDO DE DESARROLLO LOCAL DE SAN CRISTOBAL A PRESTAR SERVICIOS PROFESIONALES ESPECIALIZADOS AL DESPACHO, ESPECIFICAMENTE EN TEMAS DE ORDEN ADMINISTRATIVO, REALIZANDO COORDINACIÓN Y SEGUIMIENTO A LOS PROYECTOS DE INVERSION DE ACUERDO AL PLAN DE DESARROLLO LOCAL</t>
  </si>
  <si>
    <t>PRESTAR LOS SERVICIOS PROFESIONALES PARA APOYAR TECNICAMENTE LA FORMULACION DE PROYECTOS Y REALIZAR ACTIVIDADES DE LOGISITICA DE LAS AREAS DE GESTION DEL FONDO DE DESARROLLO LOCAL DE SAN CRISTOBAL, EN LOS DIFERENTES EVENTOS Y LUGARES DEL TERRITORIO LOCAL</t>
  </si>
  <si>
    <t>PRESTAR LOS SERVICIOS TECNICOS PARA APOYAR LA ORGANIZACIÓN Y MONTAJE DE LAS ACTIVIDADES Y EVENTOS QUE SE REALICEN DESDE LA ALCALDIA LOCAL DE SAN CRISTOBAL EN EL TERRITORIO LOCAL</t>
  </si>
  <si>
    <t>PRESTAR SERVICIOS PROFESIONALES PARA APOYAR LA ORGANIZACIÓN Y DISPOSICION GENERAL DEL PARQUE AUTOMOTOR QUE SE ENCUENTRA AL SERVICIO DE LA ALCALDIA LOCAL DE SAN CRISTOBAL EN EL MARCO DEL PLAN DE DESARROLLO  2017-2020.</t>
  </si>
  <si>
    <t>EL CONTRATISTA SE OBLIGA PARA CON LA ALCALDÍA LOCAL DE SAN CRISTOBAL A PRESTAR SUS SERVICIOS PERSONALES EN EL AREA DE GESTION DE DESARROLLO LOCAL PARA LA GESTION DOCUMENTAL, REALIZANDO LAS ACTIVIDADES QUE REQUIERA EL ARCHIVO EN LO RELATIVO A CLASIFICACION, FOLIACION, DEPURACION, SEGÚN LOS PROGRAMAS Y PROCEDIMIENTOS ESTABLECIDOS.</t>
  </si>
  <si>
    <t>EL CONTRATISTA SE OBLIGA PARA CON LA ALCALDÍA LOCAL DE SAN CRISTOBAL A PRESTAR SUS SERVICIOS TECNICOS EN EL AREA DE GESTION DEL DESARROLLO LOCAL PARA LA GESTION DOCUMENTAL, CON EL FIN DE RECEPCIONAR, REVISAR, ORGANIZAR, CLASIFICAR Y PRESERVAR LA DOCUMENTACION DE LA ENTIDAD Y PROPORCIONAR SEGURIDAD DE LOS ARCHIVOS Y DOCUMENTOS DE CADA UNA DE LAS DEPENDENCIAS DE LA ALCADIA LOCAL, REALIZANDO LAS ACTIVIDADES QUE REQUIERA EL ARCHIVO, SEGÚN LOS PROGRAMAS Y PROCEDIMIENTOS ESTABLECIDOS.</t>
  </si>
  <si>
    <t>EL CONTRATISTA SE OBLIGA PARA CON FONDO DE DESARROLLO LOCAL A PRESTAR SUS SERVICIOS PROFESIONALES PARA APOYAR EL AREA DESARROLLO LOCAL EN LOS PROCESOS CONTABLES Y FINANCIEROS</t>
  </si>
  <si>
    <t>EL CONTRATISTA SE OBLIGA A PRESTAR SUS SERVICIOS PROFESIONALES DE APOYO TECNICO A LAS DISTINTAS ETAPAS DE LOS PROCESOS DE COMPETENCIA DE LAS INSPECCIONES DE POLICIA DE LA LOCALIDAD, SEGÚN REPARTO</t>
  </si>
  <si>
    <t>EL CONTRATISTA SE OBLIGA CON EL FONDO DE DESARROLLO LOCAL DE SAN CRISTOBAL A PRESTAR SERVICIOS PROFESIONALES ESPECIALIZADOS PARA APOYAR AL ALCALDE LOCAL EN LA FORMULACIÓN, SEGUIMIENTO E IMPLEMENTACION DE LA ESTRATEGIA LOCAL PARA LA TERMINACION JURIDICA DE LAS ACTUACIONES JUDICIALES O ADMINISTRATIVAS QUE CURSAN EN LA ALCALDIA LOCAL</t>
  </si>
  <si>
    <t>EL CONTRATISTA SE OBLIGA CON EL FONDO DE DESARROLLO LOCAL DE SAN CRISTOBAL A PRESTAR SUS SERVICIOS PROFESIONALES PARA APOYAR TECNICAMENTE A LOS RESPONSABLES E INTEGRANTES DE LOS PROCESOS EN LA IMPLEMENTACION DE HERRAMIENTAS DE GESTION SIGUIENDO LOS LINEAMIENTOS METODOLOGICOS ESTABLECIDOS POR LA OFICINA ASESORA DE PLANEACION DE LA SECRETARIA DISTRITAL DE GOBIERNO</t>
  </si>
  <si>
    <t>EL CONTRATISTA SE OBLIGA CON EL FONDO DE DESARROLLO LOCAL DE SAN CRISTOBAL A PRESTAR SERVICIOS PROFESIONALES ESPECIALIZADOS AL DESPACHO Y A LAS DIFERENTES AREAS EN CUMPLIMIENTO A LAS METAS ESTABLECIDAS EN EL "PLAN DE DESARROLLO LOCAL 2017-2020</t>
  </si>
  <si>
    <t>EL CONTRATISTA SE OBLIGA CON EL FONDO DE DESARROLLO LOCAL DE SAN CRISTOBAL A LA PRESTACION DE SERVICIOS PROFESIONALES EN EL AREA DE GESTION DE DESARROLLO LOCAL PARA LA FORMULACIÓN, EVALUACIÓN, PRESENTACIÓN Y SEGUIMIENTO DEL PROYECTO 1492 COMPONENTE DOTACION DE JARDINES INFANTILES Y 1486 EN SAN CRISTOBAL SE CONTRIBUYE A UNA MEJOR EDUCACION EN EL CUMPLIMIENTO DEL PLAN DE SARROLLO 2017-2020</t>
  </si>
  <si>
    <t>EL CONTRATISTA SE OBLIGA CON EL FONDO DE DESARROLLO LOCAL DE SAN CRISTOBAL A LA PRESTACION DE SERVICIOS PROFESIONALES PARA APOYAR LA FORMULACIÓN, EVALUACIÓN, PRESENTACIÓN Y SEGUIMIENTO DE LOS PROYECTOS DE GESTION DEPORTIVA, ACTIVIDAD FISICA Y RECREATIVA, EN GENERAL PRESTANDO APOYO A TODOS LOS PROCESOS DEPORTIVOS DESARROLLADOS EN LA LOCALIDAD Y AQUELLOS QUE SEAN DE COMPETENCIA DEL FONDO EN EL CUMPLIMIENTO DEL PLAN DE SARROLLO 2017-2020</t>
  </si>
  <si>
    <t>EL CONTRATISTA SE  OBLIGA CON EL  FONDO DE DESARROLLO LOCAL DE SAN CRISTOBAL A LA PRESTACION DE SERVICIOS PROFESIONALES PARA LA FORMULACIÓN, EVALUACIÓN, PRESENTACIÓN Y SEGUIMIENTO DE LOS PROYECTOS DEL FONDO EN TEMAS DEPORTIVOS, ACTIVIDAD FISICA Y RECREATIVA EN EL TERRITORIO Y EN GENERAL PRESTANDO APOYO A TODOS LOS PROCESOS DEPORTIVOS DESARROLLADOS EN LA LOCALIDAD Y AQUELLOS QUE SEAN DE COMPETENCIA DEL FONDO EN EL CUMPLIMIENTO DEL PLAN DE SARROLLO 2017-2020</t>
  </si>
  <si>
    <t>EL CONTRATISTA SE OBLIGA CON EL FONDO DE DESARROLLO LOCAL DE SAN CRISTOBAL A PRESTAR SUS SERVICIOS PERSONALES PARA APOYAR   LA GESTIÓN LOCAL Y TERRITORIAL DE LOS TEMAS DE SEGURIDAD Y CONVIVENCIA CIUDADANA, EN EL  MARCO DEL PLAN DE DESARROLLO 2017-2020. MEJOR SEGURIDAD Y CONVIVENCIA PARA TODOS ¿ PROYECTO 1555</t>
  </si>
  <si>
    <t>EL CONTRATISTA SE OBLIGA CON EL FONDO DE DESARROLLO LOCAL DE SAN CRISTOBAL A PRESTAR SUS SERVICIOS TECNICOS PARA APOYAR LA GESTIÓN LOCAL Y TERRITORIAL DE LOS TEMAS DE SEGURIDAD Y CONVIVENCIA CIUDADANA, EN EL MARCO DEL PLAN DE DESARROLLO 2017-2020. MEJOR SEGURIDAD Y CONVIVENCIA PARA TODOS ¿ PROYECTO 1555</t>
  </si>
  <si>
    <t>EL CONTRATISTA SE OBLIGA CON EL FONDO DE DESARROLLO LOCAL A PRESTAR SUS SERVICIOS PROFESIONALES PARA APOYAR LA GESTION DE LOS ASUNTOS RELACIONADOS CON SEGURIDAD CIUDADANA, CONVIVENCIA Y PREVENCION DE CONFLICTIVIDADES, VIOLENCIAS Y DELITOS EN LA LOCALIDAD, DE CONFORMIDAD CON EL MARCO NORMATIVO APLICABLE EN LA MATERIA.</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</si>
  <si>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</si>
  <si>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EL CONTRATISTA SE OBLIGA PARA CON LA ALCALDÍA LOCAL DE SAN CRISTOBAL A PRESTAR SUS SERVICIOS PROFESIONALES EN EL ÁREA DE GESTIÓN DE DESARROLLO LOCAL - PLANEACIÓN, REALIZANDO ACTIVIDADES DE IDENTIFICACION, GEORREFERENCIACIÓN Y ADQUISICION DE INFORMACION PREDIAL PARA LOS DIFERENTES PROYECTOS DE LA ALCALDIA LOCAL DE SAN CRISTOBAL-ESTE CDP REEMPLAZA EL 530 Y EL RP 526 POR ERROR AL MOMENTEO DE EMITIRSE</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</si>
  <si>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</si>
  <si>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</si>
  <si>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EL CONTRATISTA SE OBLIGA PARA CON LA ALCALDÍA LOCAL DE SAN CRISTOBAL A PRESTAR SUS SERVICIOS PROFESIONALES PARA APOYAR LA FORMULACION, GESTION Y SEGUIMIENTO DE ACTIVIDADES ENFOCADAS A LA GESTION AMBIENTAL EXTERNA, ENCAMINADAS A LA MITIGACION DE LOS DIFERENTES IMPACTOS AMBIENTALES Y LA CONSERVACION DE LOS RECURSOS NATURALES DE LA LOCALIDAD.</t>
  </si>
  <si>
    <t>PRESTAR LOS SERVICIOS PERSONALES PARA APOYAR LA JUNTA ADMINISTRADORA LOCAL DE SAN CRISTOBAL EN TAREAS ASISTENCIALES Y DE TRANSCRIPCION DE ACTAS DE SESIONES ORDINARIAS, EXTRAORDINARIAS Y DE COMISIONES PERMANENTES, DE ACUERDO A LA NECESIDAD DE LA CORPORACION</t>
  </si>
  <si>
    <t>EL CONTRATISTA SE OBLIGA CON EL FONDO DE DESARROLLO LOCAL DE SAN CRISTÓBAL A LA PRESTACIÓN DE SERVICIOS PROFESIONALES EN EL ÁREA DE GESTIÓN DE DESARROLLO LOCAL PARA LA FORMULACIÓN, EVALUACIÓN, PRESENTACIÓN Y SEGUIMIENTO DEL PROYECTO 1502 SUPERANDO LAS BARRERAS DE LA DISCAPACIDAD EN SAN CRISTOBAL EN EL CUMPLIMIENTO DEL PLAN DESARROLLO 2017-2020</t>
  </si>
  <si>
    <t>El CONTRATISTA SE OBLIGA CON EL FONDO DE DESARROLLO LOCAL A PRESTAR SERVICIOS PROFESIONALES PARA APOYAR EL AREA DE GESTION DEL DESARROLLO LOCAL EN LOS TEMAS DE ARTICULACION Y GESTIÓN DE OFERTA INSTITUCIONAL EN LA LOCALIDAD DE SAN CRISTOBAL</t>
  </si>
  <si>
    <t>PRESTACIÓN DE SERVICIOS DE APOYO EN LA EJECUCIÓN DE ACTIVIDADES AUXILIARES DE OBRA CIVIL, QUE CONLLEVEN AL MEJORAMIENTO Y ADECUACIÓN DEL ESPACIO PÚBLICO DE LA LOCALIDAD DE SAN CRISTÓBAL.</t>
  </si>
  <si>
    <t>PRESTAR SUS SERVICIOS DE APOYO PARA REALIZAR ACTIVIDADES ADMINISTRATIVAS Y ARCHIVISTAS AL COMPONENTE DE TITULACIÓN DE LA LOCALIDAD DE SAN CRISTÓBAL Y LO RELACIONADO CON EL SECTOR HÁBITAT</t>
  </si>
  <si>
    <t>PRESTAR SUS SERVICIOS PROFESIONALES DE APOYO TÉCNICO EN EL ACOMPAÑAMIENTO AL COMPONENTE DE TITULACIÓN DE PREDIOS DE LA LOCALIDAD DE SAN CRISTÓBAL, ENFOCADOS A LA UBICACIÓN E IDENTIFICACIÓN DE PREDIOS, EN CONCORDANCIA CON LA NORMAS TÉCNICAS VIGENTES Y A LOS LINEAMIENTOS INSTITUCIONALES, ASÍ COMO A LO RELACIONADO CON EL SECTOR HÁBITAT DE LA LOCALIDAD.¿</t>
  </si>
  <si>
    <t>PRESTAR SUS SERVICIOS PROFESIONALES DE APOYO JURÍDICO EN EL ACOMPAÑAMIENTO AL COMPONENTE DE TITULACIÓN DE PREDIOS Y DEL SECTOR HÁBITAT DE LA LOCALIDAD DE SAN CRISTÓBAL, A TRAVÉS DE ESTUDIOS DE TÍTULOS, ASESORÍA A BENEFICIARIOS, RECOLECCIÓN DE DOCUMENTACIÓN Y PRESENTACIÓN DE DEMANDAS</t>
  </si>
  <si>
    <t>PRESTAR SERVICIOS PROFESIONALES EN LO CONCERNIENTE A LA FORMULACION, EJECUCION, SEGUIMIENTO Y MEJORA CONTINUA DE LAS HERRAMIENTAS QUE CONFORMAN LA GESTION AMBIENTAL Y DE RIESGO EN LA LOCALIDAD DE SAN CRISTOBAL, ASÍ COMO ORIENTAR Y REGULAR EL EQUIPO DE GESTORES AMBIENTALES Y DE RIESGO</t>
  </si>
  <si>
    <t>PRESTAR SUS SERVICIOS PROFESIONALES DE APOYO SOCIAL EN EL ACOMPAÑAMIENTO AL COMPONENTE DE TITULACIÓN DE PREDIOS DE LA LOCALIDAD DE SAN CRISTÓBAL, PARA REALIZAR ACTIVIDADES DE SOCIALIZACIÓN, ACOMPAÑAMIENTO Y RECOLECCIÓN DE DOCUMENTACIÓN, EN CONCORDANCIA CON EL SECTOR HÁBITAT DEL DISTRITO.¿</t>
  </si>
  <si>
    <t>EL CONTRATISTA SE OBLIGA CON EL FONDO DE DESARROLLO LOCAL DE SAN CRISTOBAL A PRESTAR SUS SERVICIOS PROFESIONALES DE APOYO A LA CASA DEL CONSUMIDOR EN LAS ACTUACIONES TECNICAS Y ADMINISTRATIVAS EN EL MARCO DEL CONVENIO INTERADMINISTRATIVO 1258 DE 2016</t>
  </si>
  <si>
    <t>EL CONTRATISTA SE OBLIGA CON EL FONDO DE DESARROLLO LOCAL DE SAN CRISTOBAL A LA PRESTACION DE SERVICIOS PROFESIONALES PARA APOYAR AL EQUIPO DE PRENSA Y COMUNICACIONES EN LA REALIZACION DE PRODUCTOS Y PIEZAS DIGITALES, IMPRESAS Y PUBLICITARIAS DE GRAN FORMATO Y DE ANIMACION GRÁFICA, ASÍ COMO APOYAR LA PRODUCCION Y MONTAJE DE EVENTOS</t>
  </si>
  <si>
    <t>EL CONTRATISTA SE OBLIGA CON EL FONDO DE DESARROLLO LOCAL DE SAN CRISTOBAL A PRESTAR SUS SERVICIOS COMO APOYO TÉCNICO Y ADMINISTRATIVO A LA GESTIÓN LOCAL EN LOS TEMAS DE MITIGACIÓN DEL RIESGO Y GESTIÓN AMBIENTAL EN CAMPO, EN EL MARCO DEL PLAN DE DESARROLLO LOCAL ¿SAN CRISTÓBAL MEJOR PARA TODOS: UNA LOCALIDAD SANA, FELIZ Y EN PAZ</t>
  </si>
  <si>
    <t>EL CONTRATISTA SE OBLIGA PARA CON EL FONDO DE DESARROLLO LOCAL DE SAN CRISTOBAL A PRESTAR SUS SERVICIOS PROFESIONALES PARA EL AREA DE GESTION DEL DESARROLLO LOCAL PARA LA FORMULACION Y EL SEGUIMIENTO DE LOS PROYECTOS DE GESTION Y MITIGACION DEL RIESGO EN CUMPLIMIENTO DE LAS METAS ESTABLECIDAS EN EL PLAN DE DESARROLLO LOCAL 2017-2020 DE CONFORMIDAD CON LAS OBLIGACIONES CONTENIDAS EN LOS ESTUDIOS PREVIOS.</t>
  </si>
  <si>
    <t>EL CONTRATISTA SE OBLIGA A PRESTAR SUS SERVICIOS PROFESIONALES DE APOYO JURIDICO A LA EJECUCIÓN DE LAS ACCIONES REQUERIDAS PARA EL TRÁMITE E IMPULSO PROCESAL DE LAS ACTUACIONES CONTRAVENCIONALES Y/O QUERELLAS QUE CURSEN EN LAS INSPECCIONES DE POLICIA DE LA LOCALIDAD</t>
  </si>
  <si>
    <t>EL CONTRATISTA SE OBLIGA CON EL FONDO DE DESARROLLO LOCAL DE SAN CRISTÓBAL A PRESTAR SUS SERVICIOS PROFESIONALES PARA APOYAR LA GESTIÓN LOCAL EN EL DESARROLLO DE LA ESTRATEGIA PARA EL MANEJO INTEGRAL DE PUNTOS CRÍTICOS POR ACUMULACIÓN DE RESIDUOS SÓLIDOS CON ENFOQUE COMUNITARIO DENOMINADA ¿JUÉGALE LIMPIO A SAN CRISTÓBAL</t>
  </si>
  <si>
    <t>¿EL CONTRATISTA SE OBLIGA CON EL FONDO DE DESARROLLO LOCAL DE SAN CRISTOBAL A PRESTAR SUS SERVICIOS PROFESIONALES PARA LA IMPLEMENTACION, SOCIALIZACION, EVALUACION Y SEGUIMIENTO DEL SISTEMA INTEGRADO DE GESTIÓN DE CALIDAD (SIG), ORIENTADO AL DESARROLLO EFICIENTE DE PROCESOS Y PROCEDIMIENTOS EN CUMPLIMIENTO A LAS METAS ESTABLECIDAS EN EL "PLAN DE DESARROLLO LOCAL 2017-2020</t>
  </si>
  <si>
    <t>EL CONTRATISTA SE OBLIGA A PRESTAR SUS SERVICIOS PROFESIONALES PARA APOYAR AL EQUIPO DE PRENSA Y COMUNICACIONES EN LA REALIZACION Y PUBLICACION DE CONTENIDOS DE REDES SOCIALES Y CANALES DE DIVULGACION DIGITAL (SITIO WEB) DE LA ALCALDIA LOCAL DE SAN CRISTOBAL</t>
  </si>
  <si>
    <t>EL CONTRATISTA SE OBLIGA CON EL  FONDO DE DESARROLLO LOCAL DE SAN CRISTOBAL A LA PRESTACION DE SERVICIOS PROFESIONALES PARA LA FORMULACIÓN, EVALUACIÓN, PRESENTACIÓN Y SEGUIMIENTO DE LOS DIFERENTES PROYECTOS DEL FONDO DE GESTION ARTISTICA Y CULTURAL DE LOS TERRITORIOS Y APOYAR EN GENERAL TODOS LOS PROCESOS DE GESTIONES CULTURALES EN LA LOCALIDAD Y AQUELLOS QUE SEAN DE COMPETENCIA DEL FONDO DE DESARROLLO LOCAL</t>
  </si>
  <si>
    <t>EL CONTRATISTA SE OBLIGA CON EL FONDO DE DESARROLLO LOCAL DE SAN CRISTOBAL A PRESTAR SERVICIOS PROFESIONALES PARA APOYAR JURIDICAMENTE LA EJECUCION DE LAS ACCIONES REQUERIDAS PARA LA DEPURACION DE LAS ACTUACIONES ADMINISTRATIVAS QUE CURSAN EN LA ALCALDIA LOCAL</t>
  </si>
  <si>
    <t>EL CONTRATISTA SE OBLIGA CON EL FONDO DE DESARROLLO LOCAL DE SAN CRISTOBAL A PRESTAR SERVICIOS PROFESIONALES PARA APOYAR TECNICAMENTE LAS DISTINTAS ETAPAS DE LOS PROCESOS DE COMPETENCIA DE LA ALCALDIA LOCAL PARA LA DEPURACION DE ACTUACIONES ADMINISTRATIVAS</t>
  </si>
  <si>
    <t>EL CONTRATISTA SE OBLIGA PARA CON EL FONDO DE DESARROLLO LOCAL DE SAN CRISTOBAL A APOYAR LA GESTION DOCUMENTAL, ACOMPAÑANDO AL EQUIPO JURIDICO DE DEPURACION EN LAS LABORES OPERATIVAS QUE GENERA EL PROCESO DE IMPULSO DE LAS ACTUACIONES ADMINISTRATIVAS EXISTENTES EN LADIFERENTES ALCALDIA LOCAL</t>
  </si>
  <si>
    <t>EL CONTRATISTA SE OBLIGA CON EL FONDO DE DESARROLLO LOCAL DE SAN CRISTOBAL A PRESTAR SERVICIOS PROFESIONALES ESPECIALIZADOS EN LAS ETAPAS CONTRACTUALES Y POSCONTRACTUALES - LIQUIDACIONES DE ACUERDO AL PLAN DE ADQUISICIONES Y AL PLAN DE CONTRATACION</t>
  </si>
  <si>
    <t>EL CONTRATISTA SE OBLIGA CON EL FONDO DE DESARROLLO LOCAL DE SAN CRISTOBAL A PRESTAR SERVICIOS PROFESIONALES PARA APOYAR JURIDICAMENTE LA EJECUCIÓN DE LAS ACCIONES REQUERIDAS PARA LA DEPURACIÓN DE LAS ACTUACIONES ADMINISTRATIVAS QUE CURSAN EN LA ALCALDÍA LOCAL EN MATERIA DE ESPACIO PUBLICO Y ESTABLECIMIENTOS DE COMERCIO</t>
  </si>
  <si>
    <t>PRESTACION DE SERVICIOS PROFESIONALES PARA APOYAR LA CONSTRUCCION, DESARROLLO, IMPLEMENTACIÓN Y EVALUACION DE LA ESTRATEGIA INSTITUCIONAL PARA LA PREVENCION DE LA VIOLENCIA CONTRA NIÑOS Y NIÑAS Y LA PROMOCIÓN DEL BUEN TRATO EN LAS FAMILIAS, EN EL MARCO DEL PROYECTO 1492 ¿NIÑOS Y NIÑAS SANOS Y FELICES EN SAN CRISTÓBAL¿.</t>
  </si>
  <si>
    <t>PRESTACION DE SERVICIOS TECNICOS PARA APOYAR ADMINISTRATIVA, OPERATIVA Y LOGISTICAMENTE EL EQUIPO DE PROFESIONALES ENCARGADO DE LA CONSTRUCCION, DESARROLLO, IMPLEMENTACIÓN Y EVALUACION DE LA ESTRATEGIA INSTITUCIONAL PARA LA PREVENCION DE LA VIOLENCIA CONTRA NIÑOS Y NIÑAS Y LA PROMOCIÓN DEL BUEN TRATO EN LAS FAMILIAS, EN EL MARCO DEL PROYECTO 1492 ¿NIÑOS Y NIÑAS SANOS Y FELICES EN SAN CRISTÓBAL¿.</t>
  </si>
  <si>
    <t>PRESTAR LOS SERVICIOS PERSONALES PARA APOYAR LAS LABORES DE ENTREGA Y RECIBO DE LAS COMUNICACIONES EMITIDAS O RECIBIDAS POR LAS INSPECCIONES DE POLICIA DE LA LOCALIDAD.</t>
  </si>
  <si>
    <t>EL CONTRATISTA SE OBLIGA PARA CON LA ALCALDÍA LOCAL DE SAN CRISTOBAL A PRESTAR SUS SERVICIOS EN EL ÁREA DE GESTIÓN DE DESARROLLO LOCAL ¿ CDI, PARA LA ATENCION, RECEPCION Y TRAMITE DE LOS DOCUMENTOS Y CORRESPONDENCIA EN GENERAL, EN EL HORARIO DE ATENCION ESTABLECIDO POR LA SECRETARIA DISTRITAL DE GOBIERNO.</t>
  </si>
  <si>
    <t>EL CONTRATISTA SE OBLIGA CON EL FONDO DE DESARROLLO LOCAL DE SAN CRISTOBAL A PRESTAR SERVICIOS PROFESIONALES ESPECIALIZADOS EN EL ÁREA DE GESTIÓN PARA EL DESARROLLO LOCAL PARA EL FORTALECIMIENTO DE LA FUNCIÓN ADMINISTRATIVA Y DESARROLLO INSTITUCIONAL DEL COMPONENTE SOCIAL EN CUMPLIMIENTO A LAS METAS ESTABLECIDAS EN EL PLAN DE DESARROLLO LOCAL 2017-2020 DE CONFORMIDAD CON LAS CONDICIONES Y OBLIGACIONES CONTENIDAS EN LOS ESTUDIOS PREVIOS</t>
  </si>
  <si>
    <t>El CONTRATISTA SE OBLIGA CON EL FONDO DE DESARROLLO LOCAL DE SAN CRISTOBAL A PRESTAR SERVICIOS PROFESIONALES PARA APOYAR LA GESTIÓN JURÍDICA DE LAS CASA DEL CONSUMIDOR EN EL MARCO DEL CONVENIO 1258 DE 2016.</t>
  </si>
  <si>
    <t>EL CONTRATISTA SE OBLIGA CON EL FONDO DE DESARROLLO LOCAL DE SAN CRISTOBAL A PRESTAR SERVICIOS PROFESIONALES ESPECIALIZADOS EN EL AREA DE GESTION DE DESARROLLO LOCAL PARA LA FORMULACIÓN Y EL SEGUIMIENTO DE LOS PROYECTOS DE GESTIÓN AMBIENTAL, EN CUMPLIMIENTO A LAS METAS ESTABLECIDAS EN EL "PLAN DE DESARROLLO LOCAL 2017-2020" DE CONFORMIDAD CON LAS CONDICIONES Y OBLIGACIONES CONTENIDAS EN LOS ESTUDIOS PREVIOS.</t>
  </si>
  <si>
    <t>EL CONTRATISTA SE OBLIGA PARA CON EL FONDO DE DESARROLLO LOCAL DE SAN CRISTOBAL A PRESTAR SUS SERVICIOS TÉCNICOS EN EL ÁREA GESTION POLICIVA PARA APOYAR EL TRAMITE ADMINISTRATIVO Y REALIZAR ACOMPAÑAMIENTO EN LA REALIZACIÓN DE DESPACHOS COMISORIOS, EN LA ATENCIÓN A LA COMUNIDAD EN GENERAL</t>
  </si>
  <si>
    <t>EL CONTRATISTA SE OBLIGA PARA CON EL FONDO DE DESARROLLO LOCAL DE SAN CRISTÓBAL A PRESTAR SUS SERVICIOS TÉCNICOS EN EL ÁREA GESTIÓN POLICIVA - JURÍDICA PARA APOYAR LA GESTIÓN ADMINISTRATIVA Y JURÍDICA EN EL TRAMITE DE DOCUMENTACIÓN Y RESPUESTAS A TODAS LAS SOLICITUDES DENTRO DE LOS TÉRMINOS ESTABLECIDOS Y APOYAR LA GESTIÓN DEL CONSEJO LOCAL DE SEGURIDAD</t>
  </si>
  <si>
    <t>EL CONTRATISTA SE OBLIGA PARA CON EL FONDO DE DESARROLLO LOCAL A PRESTAR SUS SERVICIOS TECNICOS PARA APOYAR EL FORTALECIMIENTO DE LA GESTION LOCAL DEL RIESGO Y CAMBIO CLIMATICO EN EL MARCO DEL SISTEMA DISTRITAL DE GESTION DE RIESGOS Y CAMBIO CLIMATICO DSGR-CC</t>
  </si>
  <si>
    <t>EL CONTRATISTA SE OBLIGA PARA CON EL FONDO DE DESARROLLO LOCAL DE SAN CRISTOBAL A PRESTAR SUS SERVICIOS PERSONALES EN EL AREA GESTION POLICIVA, EN LA ATENCION A LA COMUNIDAD EN GENERAL Y DIRECCIONAMIENTO DE SUS SOLICITUDES VERBALES Y/O ESCRITAS</t>
  </si>
  <si>
    <t>APOYAR LA FORMULACION, EJECUCION, SEGUIMIENTO Y MEJORA CONTINUA DE LAS HERRAMIENTAS QUE CONFORMAN LA GESTION AMBIENTAL INSTITUCIONAL DE LA ALCALDIA LOCA</t>
  </si>
  <si>
    <t>EL CONTRATISTA SE OBLIGA PARA CON EL FONDO DE DESARROLLO LOCAL DE SAN CRISTÓBAL A PRESTAR SUS SERVICIOS PROFESIONALES PARA EL ÁREA DE GESTIÓN POLICIVA JURÍDICA DE LA ALCALDÍA LOCAL DE SAN CRISTÓBAL Y EN LA GESTIÓN DE ACTUACIONES  JURÍDICAS DE LA ENTIDAD EN LO CONCERNIENTE AL CUMPLIMIENTO DEL FALLO DEL CONSEJO DE ESTADO EN LA ACCIÓN POPULAR NO. 25000232500020050066203 RESPECTO DE LA IVC DE LOS CERROS EN EL MARCO DEL PLAN DE DESARROLLO LOCAL ¿SAN CRISTÓBAL MEJOR PARA TODOS: UNA LOCALIDAD SANA, FELIZ Y EN PAZ</t>
  </si>
  <si>
    <t>EL CONTRATISTA SE OBLIGA CON EL FONDO DE DESARROLLO LOCAL DE SAN CRISTOBAL A PRESTAR SERVICIOS PROFESIONALES ESPECIALIZADOS EN EL AREA DE GESTION PARA EL DESARROLLO LOCAL PARA LA FORMULACION Y EL SEGUIMIENTO DE LOS PROYECTOS DE INCLUSION Y GESTION COMUNITARIA Y LA ESTRATEGIA DE ABORDAJE COMUNITARIO GOBIERNO TODO TERRENO EN CUMPLIMIENTO A LAS METAS ESTABLECIDAS EN EL "PLAN DE DESARROLLO LOCAL 2017-2020" DE CONFORMIDAD CON LAS CONDICIONES Y OBLIGACIONES CONTENIDAS EN LOS ESTUDIOS PREVIOS.</t>
  </si>
  <si>
    <t>EL CONTRATISTA SE OBLIGA CON EL FONDO DE DESARROLLO LOCAL DE SAN CRISTÓBAL A PRESTAR SUS SERVICIOS PERSONALES PARA APOYAR LA GESTIÓN LOCAL EN EL DESARROLLO DE LA ESTRATEGIA PARA EL MANEJO INTEGRAL DE PUNTOS CRÍTICOS POR ACUMULACIÓN DE RESIDUOS SÓLIDOS CON ENFOQUE COMUNITARIO DENOMINADA ¿JUÉGALE LIMPIO A SAN CRISTÓBAL</t>
  </si>
  <si>
    <t>EL CONTRATISTA SE OBLIGA CON EL FONDO DE DESARROLLO LOCAL DE SAN CRISTÓBAL A PRESTAR SUS SERVICIOS PERSONALES PARA APOYAR LA GESTIÓN LOCAL EN EL DESARROLLO DE LA ESTRATEGIA PARA EL MANEJO INTEGRAL DE PUNTOS CRÍTICOS POR ACUMULACIÓN DE RESIDUOS SÓLIDOS CON ENFOQUE COMUNITARIO DENOMINADA ¿JUÉGALE LIMPIO A SAN CRISTÓBAL110211022019</t>
  </si>
  <si>
    <t>EL CONTRATISTA SE OBLIGA PARA CON EL FONDO DE DESARROLLO LOCAL DE SAN CRISTOBAL A PRESTAR SUS SERVICIOS PERSONALES DE ASISTENCIA ADMINISTRATIVA EN EL ÁREA GESTIÓN PARA EL DESARROLLO LOCAL ¿ INFORMACION -  EN MARCO DEL PLAN DE DESARROLLO LOCAL 2017-2020.</t>
  </si>
  <si>
    <t>PRESTACION DE SERVICIOS PROFESIONALES PARA APOYAR LA CONSTRUCCION, DESARROLLO, IMPLEMENTACIÓN Y EVALUACION DE LA ESTRATEGIA INSTITUCIONAL PARA LA PREVENCION DE LA VIOLENCIA CONTRA NIÑOS Y NIÑAS Y LA PROMOCIÓN DEL BUEN TRATO EN LAS FAMILIAS, EN EL MARCO DEL PROYECTO 1492 ¿NIÑOS Y NIÑAS SANOS Y FELICES EN SAN CRISTÓBAL</t>
  </si>
  <si>
    <t>EL CONTRATISTA SE OBLIGA A PRESTAR SUS SERVICIOS PROFESIONALES PARA APOYAR EL REGISTRO, LA PRESENTACION DE FOTOGRAFIAS DE LAS DIFERENTES INTERVENCIONES QUE SE GENERAN EN EL TERRITORIO LOCAL Y APOYAR EN EL PROCESO DE SENSIBILIZACION CON LAS COMUNIDADES ALEDAÑAS A LAS INTERVENCIONES PLANTEADAS EN EL MARCO DEL CUMPLIMIENTO DEL PDL</t>
  </si>
  <si>
    <t>APOYAR LAS ACTIVIDADES OPERATIVAS QUE SE REQUIERAN PARA GARANTIZAR EL FUNCIONAMIENTO Y CUMPLIMIENTO NORMATIVO AMBIENTAL Y SANITARIO EN LAS SEDES DE LA ALCALDIA LOCAL DE SAN CRISTOBAL.</t>
  </si>
  <si>
    <t>EL CONTRATISTA SE OBLIGA CON EL FONDO DE DESARROLLO LOCAL DE SAN CRISTOBAL A LA PRESTACION DE SERVICIOS PROFESIONALES EN EL AREA DE GESTION DE DESARROLLO LOCAL PARA APOYAR LA FORMULACIÓN, EVALUACIÓN, PRESENTACIÓN Y SEGUIMIENTO DE LOS DIFERENTES PROYECTOS DEL FONDO DE DESARROLLO LOCAL DE SAN CRISTOBAL EN EL CUMPLIMIENTO DEL PLAN DE SARROLLO 2017-2020</t>
  </si>
  <si>
    <t>PRESTACION DE SERVICIOS PROFESIONALES PARA APOYAR DE MANERA PEDAGOGICA LA CONSTRUCCION, DESARROLLO, IMPLEMENTACIÓN Y EVALUACION DE LA ESTRATEGIA INSTITUCIONAL PARA LA PREVENCION DE LA VIOLENCIA CONTRA NIÑOS Y NIÑAS Y LA PROMOCIÓN DEL BUEN TRATO EN LAS FAMILIAS, EN EL MARCO DEL PROYECTO 1492 ¿NIÑOS Y NIÑAS SANOS Y FELICES EN SAN CRISTÓBAL</t>
  </si>
  <si>
    <t>EL CONTRATISTA SE OBLIGA CON EL FONDO DE DESARROLLO LOCAL DE SAN CRISTOBAL A PRESTAR SUS SERVICIOS PROFESIONALES PARA APOYAR LA IMPLEMENTACION DEL PROCESO DE ESCUELA DE GOBIERNO Y DEL SISTEMA DE CONTROL QUE GARANTICE LA OPORTUNA RESPUESTA A LOS DERECHOS DE PETICION Y DEMAS REQUERIMIENTOS QUE SE PRESENTEN A LA ALSC</t>
  </si>
  <si>
    <t>EL CONTRATISTA SE OBLIGA PARA CON EL FONDO DE DESARROLLO LOCAL DE SAN CRISTOBAL A PRESTAR SUS SERVICIOS TECNICOS DE APOYO ADMINISTRATIVOS AL ÁREA DE GESTIÓN DEL DESARROLLO LOCAL -CONTRATACIÓN, PARA FORTALECER LAS ETAPAS CONTRACTUALES DE ACUERDO AL PLAN ANUAL DE ADQUISICIONES DE LA ALCALDIA LOCAL DE SAN CRISTOBAL¿.</t>
  </si>
  <si>
    <t>EL CONTRATISTA SE OBLIGA CON EL FONDO DE DESARROLLO LOCAL DE SAN CRISTÓBAL A PRESTAR SUS SERVICIOS PROFESIONALES EN EL CENTRO DE RESTAURACIÓN AMBIENTAL CERESA, PARA EL DEBIDO CUMPLIMIENTO DEL PROTOCOLO DEL PROCESAMIENTO DE LOS RESIDUOS VEGETALES DEL RETAMO, EN CUMPLIMIENTO DE LAS OBLIGACIONES SUSCRITAS EN EL CONVENIO INTERADMINISTRATIVO 031 DE 2018</t>
  </si>
  <si>
    <t>EL CONTRATISTA SE OBLIGA PARA CON EL FONDO DE DESARROLLO LOCAL DE SAN CRISTOBAL A PRESTAR SUS SERVICIOS TECNICOS EN EL ÁREA GESTIÓN DEL DESARROLLO LOCAL - INFRAESTRUCTURA EN MARCO DEL PLAN DE DESARROLLO LOCAL 2017-2020</t>
  </si>
  <si>
    <t>PRESTACIÓN DE SERVICIOS PROFESIONALES PARA LIDERAR EL EQUIPO DE AUXILIARES DE OBRA CIVIL, QUE CONLLEVEN AL MEJORAMIENTO Y ADECUACIÓN DEL ESPACIO PÚBLICO DE LA LOCALIDAD DE SAN CRISTÓBAL.</t>
  </si>
  <si>
    <t>PRESTAR SERVICIOS PROFESIONALES PARA COORDINAR Y ARTICULAR LAS ACCIONES PARA LA PRESTACIÓN Y OPERACIÓN TENIENDO EN CUENTA LOS PROCEDIMIENTOS, CRITERIOS Y EL TALENTO HUMANO PARA EL CUMPLIMIENTO DE LOS OBJETIVOS DEL PROYECTO.¿</t>
  </si>
  <si>
    <t>EL CONTRATISTA SE OBLIGA PARA CON EL FONDO DE DESARROLLO LOCAL DE SAN CRISTOBAL A PRESTAR SUS SERVICIOS TECNICOS PARA APOYAR LA IMPLEMENTACION DEL PROCESO DE VERIFICACION, SOPORTE Y ACOMPAÑAMIENTO, EN EL DESARROLLO DE LAS ACTIVIDADES PROPIAS DE LOS PROCESOS Y ACTUACIONES ADMINISTRATIVAS EXISTENTES</t>
  </si>
  <si>
    <t>EL CONTRATISTA SE OBLIGA PARA CON EL FONDO DE DESARROLLO LOCAL DE SAN CRISTOBAL A PRESTAR SUS SERVICIOS PERSONALES EN EL ÁREA GESTIÓN POLICIVA JURIDICA PARA REALIZAR EL TRAMITE GENERAL DE LOS COMPARENDOS CONTRAVENCIONALES DE ACUERDO AL CODIGO NACIONAL DE POLICIA Y CONVIVENCIA</t>
  </si>
  <si>
    <t>PRESTAR LOS SERVICIOS PERSONALES PARA APOYAR LAS LABORES DE ENTREGA Y RECIBO DE LAS COMUNICACIONES EMITIDAS O RECIBIDAS POR LAS INSPECCIONES DE POLICIA DE LA LOCALIDAD. - REEMPLAZA CRP 500 PARA AJUSTAR EL VALOR Y BENEFICIARIO</t>
  </si>
  <si>
    <t>EL CONTRATISTA SE OBLIGA CON EL FONDO DE DESARROLLO LOCAL A PRESTAR SUS SERVICIOS COMO APOYO A LA GESTIÓN LOCAL EN LOS TEMAS DE MITIGACIÓN DEL RIESGO Y AMBIENTALES EN CAMPO, EN EL MARCO DEL PLAN DE DESARROLLO LOCAL ¿SAN CRISTÓBAL MEJOR PARA TODOS: UNA LOCALIDAD SANA, FELIZ Y EN PAZ</t>
  </si>
  <si>
    <t>EL CONTRATISTA SE OBLIGA CON EL FONDO DE DESARROLLO LOCAL DE SAN CRISTOBAL A LA PRESTACION DE SERVICIOS PROFESIONALES PARA LA FORMULACIÓN, EVALUACIÓN, PRESENTACIÓN Y SEGUIMIENTO DEL PROYECTO 1492 ¿ PREVENCION VIOLENCIA INFANTIL Y PROMOCION DEL BUEN TRATO Y APOYAR EN GENERAL LAS ACCIONES Y ACTIVIDADES EN MATERIA DE CONSUMO DE PSICOATIVOS QUE SEAN DE COMPETENCIA DEL FONDO DE DESARROLLO LOCAL DE SAN CRISTOBAL EN EL CUMPLIMIENTO DEL PLAN DE SARROLLO 2017-2020¿.</t>
  </si>
  <si>
    <t>PRESTAR SERVICIOS PROFESIONALES EN LO CONCERNIENTE A LA FORMULACION, EJECUCION, SEGUIMIENTO Y MEJORA CONTINUA DEL COMPONENTE DE SEGURIDAD Y SALUD EN EL TRABAJO DEL PERSONAL DE GESTION DE AMBIENTE, RIESGOS, Y DE LAS ACTIVIDADES DE CAMPO</t>
  </si>
  <si>
    <t>PRESTACION DE SERVICIOS PROFESIONALES PARA APOYAR JURIDICAMENTE LA CONSTRUCCION, DESARROLLO, IMPLEMENTACIÓN Y EVALUACION DE LA ESTRATEGIA INSTITUCIONAL PARA LA PREVENCION DE LA VIOLENCIA CONTRA NIÑOS Y NIÑAS Y LA PROMOCIÓN DEL BUEN TRATO EN LAS FAMILIAS, EN EL MARCO DEL PROYECTO 1492 ¿NIÑOS Y NIÑAS SANOS Y FELICES EN SAN CRISTÓBAL¿.</t>
  </si>
  <si>
    <t>EL CONTRATISTA SE OBLIGA CON EL FONDO DE DESARROLLO LOCAL DE SAN CRISTOBAL A PRESTAR SERVICIOS PROFESIONALES PARA APOYAR TÉCNICAMENTE LAS DISTINTAS ETAPAS DE LOS PROCESOS DE COMPETENCIA DE LA ALCALDÍA LOCAL PARA LA DEPURACIÓN DE ACTUACIONES ADMINISTRATIVAS SOBRE ESPACIO PUBLICO Y ESTABLECIMIENTOS DE COMERCIO</t>
  </si>
  <si>
    <t>EL CONTRATISTA SE OBLIGA CON EL FONDO DE DESARROLLO LOCAL A PRESTAR SUS SERVICIOS PROFESIONALES PARA APOYAR AL ALCALDE (SA) LOCAL EN LA PROMOCI0ON, ACOMPAÑAMIENTO, COORDINACION Y ATENCION DE LAS INSTANCIAS DE COORDINACION INTERINSTITUCIONALES Y LAS INSTANCIAS DE PARTICIPACION LOCALES, ASÍ COMO LOS PROCESOS COMUNITARIOS LOCALES¿.</t>
  </si>
  <si>
    <t>PRESTACIÓN DE SERVICIOS PROFESIONALES PARA LIDERAR EL EQUIPO DE MANTENIMIENTO, ADECUACIÓN Y REPARACIÓN DE LAS VÍAS DE LA MALLA VIAL LOCAL Y LA RECUPERACIÓN DE LOS ESPACIOS PÚBLICOS DE LA LOCALIDAD DE SAN CRISTOBAL EN EL MARCO DEL PROYECTO 1557.¿</t>
  </si>
  <si>
    <t>“EL CONTRATISTA SE OBLIGA A PRESTAR SUS SETRVICIOS PERSONALES PARA POYAR LA OFICINA DE PRENSA Y COMUNI-CACIONES DEL FONDO DE DESARROLLO LOCAL DE SAN CRIS-TOBAL EN LAS GESTIONES DE TIPO ASISTENCIAL Y TÉCNICO QUER SE LE DESIGNEN”</t>
  </si>
  <si>
    <t>“PRESTACIÓN DE SERVICIOS PERSONALES PARA APOYAR LA REALIZACIÓN DE LAS ACTIVIDADES QUE SE GENEREN DESDE EL EQUIPO DE MANTENIMIENTO, ADEACUACIÓN Y REPARACIÓN DE LAS VÍAS DE LA MALLA VIAL LOCAL Y LA RECUPERACIÓNB DE LOS ESPACIOS PÚBLICOS DE LA LOCALIDAD DE SAN CRISTOBAL EN EL MARCO DEL PROYECTO 1557.</t>
  </si>
  <si>
    <t>PRESTACIÓN DE SERVICIOS PROFESIONALES COMO ABOGADA AL FONDO DE DESARROLLO LOCAL DE SAN CRISTOBAL, PARA APOYAR AL FONDO DE DESARRO-LLO LOCAL DE SAN CRISTÓBAL, EN LAS GESTIONES INHERENTES A LOS PAGOS Y LIQUIDACIÓN DE CON-TRATOS</t>
  </si>
  <si>
    <t>“PRESTACIÓN DE SERVICIOS PROFESIONALES PARA POYAR LA CONSTRUCCIÓN, DESDARROLLO IMPLEMENTACIÓN Y EVALUACIÓN DE LA ESTRATEGIA INSTITUCIONAL PARA LA PREVENCIÓN D ELA VIOLENCIA CONYTRA NIÑOS Y NIÑAS Y LA PROMOCIÓN DEL BUEN TRATO EN LAS FAMILIAS, EN EL MARCO DEL PROYECTO 1492 NIÑOS Y NIÑAS SANOS Y FELICES EN SAN CRISTOBAL ¨.</t>
  </si>
  <si>
    <t>“EL CONTRATISTA SE OBLIGA PARA CON EL FONDO DE DESARROLLO LOCAL DE SAN CRISTÓBAL A PRESTAR SUS SERVICIOS PERSONALES PARA EL ÁREA DE GESTIÓN POLICIVA JURÍDICA DE LA ALCALDÍA LOCAL DE SAN CRISTÓBAL Y EN LA GESTIÓN ADMINISTRATIVA DE LA ENTIDAD EN LO CONCERNIENTE AL CUMPLIMIENTO DEL FALLO DEL CONSEJO DE ESTADO EN LA ACCIÓN POPULAR NO. 250002320500020050066203 RESPECTO DE LA IVC DE LOS CERROS EN EL MARCO DEL PLAN DE DESARROLLO LOVCAL DE SAN CRISTÓBAL MEJOR PARA TODOS: UNA LOCALIDAD SANA,FELIZ Y EN PAZ</t>
  </si>
  <si>
    <t>“EL CONTRATISTA SE OBLIGA PARA CON EL FONDO DE DESARROLLO LOCAL DE SAN CRISTÓBAL A PRESTAR SUS SERVICIOS PERSONALES PARA EL ÁREA DE GESTIÓN POLICIVA JURÍDICA DE LA ALCALDÍA LOCAL DE SAN CRISTÓBAL Y EN LA GESTIÓN ADMINISTRATIVA DE LA ENTIDAD EN LO CONCERNIENTE AL CUMPLIMIENTO DEL FALLO DEL CONSEJO DE ESTADO EN LA ACCIÓN POPULAR NO. 250002320500020050066203 RESPECTO DE LA IVC DE LOS CERROS EN EL MARCO DEL PLAN DE DESARROLLO LOVCAL DE SAN CRISTÓBAL MEJOR PARA TODOS: UNA LOCALIDAD SANA,FELIZ Y EN PAZ¨</t>
  </si>
  <si>
    <t>“APOYAR AL(A) ALCALDE(SA) LOCAL EN EL FORTALECIMIENTO E INCLUSIÓN DE LAS COMUNIDADES NEGRAS, AFROCOLOMBIANAS Y PALENQUERAS EN EL MARCO DE LA POLÍTICA PÚBLICA DISTRITAL AFRODESCENDIENTES Y LOS ESPACIOS DE PARTICIPACIÓN”.</t>
  </si>
  <si>
    <t>CONTRATAR EL SUMINISTRO DE MATERIAL VEGETAL Y VARIOS PARA LA EJECUCION DE ACCIONES EN MATERIA DE AMBIENTE REDUCCION DEL RIESGO EN LA LOCALIDAD DE SAN CRISTOBAL</t>
  </si>
  <si>
    <t>PRESTAR SUS SERVICIOS PROFESIONALES DE APOYO EN EL ACOMPAÑAMIENTO AL COMPONENTE DE TITULACIÓN DE PREDIOS DE LA LOCALIDAD DE SAN CRISTÓBAL, ENFOCADOS EN EL SEGUIMIENTO Y FORMULACIÓN DEL PROYECTO 1581 SAN CRISTÓBAL CUMPLE Y RESPETA LAS NORMAS</t>
  </si>
  <si>
    <t>EL CONTRATISTA SE OBLIGA PARA CON EL FONDO DE DESARROLLO LOCAL DE SAN CRISTÓBAL A PRESTAR SUS SERVICIOS PROFESIONALES PARA APOYAR EL ÁREA DE GESTIÓN POLICIVA JURÍDICA DE LA ALCALDÍA LOCAL DE SAN CRISTÓBAL Y EN LA GESTIÓN DE ACTUACIONES  JURÍDICAS DE LA ENTIDAD EN LO CONCERNIENTE AL CUMPLIMIENTO DEL FALLO DEL CONSEJO DE ESTADO EN LA ACCIÓN POPULAR NO. 25000232500020050066203 RESPECTO DE LA IVC DE LOS CERROS EN EL MARCO DEL PLAN DE DESARROLLO LOCAL ¿SAN CRISTÓBAL MEJOR PARA TODOS: UNA LOCALIDAD SANA, FELIZ Y EN PAZ¿.</t>
  </si>
  <si>
    <t>ORDENAR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t>
  </si>
  <si>
    <t>EL CONTRATISTA SE OBLIGA CON EL FONDO DE DESARROLLO LOCAL DE SAN CRISTOBAL A LA PRESTACION DE SERVICIOS PROFESIONALES PARA ACOMPAÑAR TODOS LOS PROCESOS DE LA POBLACION DE VICTIMAS QUE HABITA EN EL TERRITORIO LOCAL</t>
  </si>
  <si>
    <t>EL CONTRATISTA SE OBLIGA A PRESTAR SUS SERVICIOS PROFESIONALES PARA COORDINAR, LIDERAR Y ASESORAR LOS PLANES Y ESTRATEGIAS DE COMUNICACIÓN INTERNA Y EXTERNA PARA LA DIVULGACION DE LOS PROGRAMAS, PROYECTOS Y ACTIVIDADES DE LA ALCALDIA LOCAL DE SAN CRISTOBAL</t>
  </si>
  <si>
    <t>PRESTACION DE SERVICIOS PERSONALES PARA APOYAR ADMINISTRATIVAMENTE LOS DIFERENTES PROYECTOS DEL FONDO DE GESTION ARTISTICA Y CULTURAL DE LOS TERRITORIOS Y APOYAR EN GENERAL TODOS LOS PROCESOS DE GESTIONES CULTURALES EN LA LOCALIDAD Y AQUELLOS QUE SEAN DE COMPETENCIA DEL FONDO DE DESARROLLO LOCAL</t>
  </si>
  <si>
    <t>EL CONTRATISTA SE OBLIGA PARA CON EL FONDO DE DESARROLLO LOCAL A PRESTAR SUS SERVICIOS TECNICOS PARA LA CONDUCCIÓN DE VEHICULOS PESADOS, MAQUINARIA PESADA Y VEHICULOS QUE SE ENCUENTRAN AL SERVICIO DE LA ALCALDIA LOCAL DE SAN CRISTOBAL EN EL MARCO DEL PROYECTO 1557</t>
  </si>
  <si>
    <t>PRESTAR SERVICIOS PERSONALES PARA APOYAR ADMINISTRATIVA Y ASISTENCIALMENTE A LAS INSPECCIONES DE POLICIA DE LA LOCALIDAD DE SAN CRISTOBAL.</t>
  </si>
  <si>
    <t>EL CONTRATISTA SE OBLIGA CON EL FONDO DE DESARROLLO LOCAL DE SAN CRISTOBAL A LA PRESTACION DE SERVICIOS PROFESIONALES PARA APOYAR AL ALCALDE LOCAL EN LA PROMOCION, ARTICULACION, ACOMPAÑAMIENTO Y SEGUIMIENTO PARA LA ATENCION Y PROTECCION DE LOS ANIMALES DOMÉSTICOS Y SILVESTRES DE LA LOCALIDAD</t>
  </si>
  <si>
    <t>PRESTAR SERVICIOS PROFESIONALES EN LO CONCERNIENTE AL APOYO EN EL PROCESO DE ESTANDARIZACIÓN DEL TRATAMIENTO Y MANEJO DE LAS ESPECIES DE RETAMO LISO Y ESPINOSO ESTABLECIDAS EN EL PROTOCOLO DEL JARDÍN BOTÁNICO SECRETARIA DE AMBIENTE Y LA ALSC, EN EL CENTRO DE RESTAURACIÓN AMBIENTAL CERESA</t>
  </si>
  <si>
    <t>PRESTACIÓN DE SERVICIOS PERSONALES PARA APOYAR LAS ACTIVIDADES A EJECUTAR POR EL EQUIPO DE MANTENIMIENTO, ADECUACIÓN Y REPARACIÓN DE LAS VÍAS DE LA MALLA VIAL LOCAL Y LA RECUPERACIÓN DE LOS ESPACIOS PÚBLICOS DE LA LOCALIDAD DE SAN CRISTOBAL EN EL MARCO DEL PROYECTO 1557</t>
  </si>
  <si>
    <t>PRESTAR LOS SERVICIOS PARA LA CREACION Y SEGUIMIENTO DE LA RED DE EVENTOS DEPORTIVOS E INICIATIVAS RECREATIVAS EN LA LOCALIDAD DE SAN CRISTOBAL EN EL MARCO DEL PROYECTO 1554</t>
  </si>
  <si>
    <t>CONTRATAR LA ADQUISICION DE SUDADERAS CAMISETAS Y GORRAS PARA APOYAR LOS DIFERENTES EVENTOS DEPORTIVOS DE LA LOCALIDAD CUARTA DE SAN CRISTOBAL EN EL MARCO DEL PROYECTO 1554</t>
  </si>
  <si>
    <t>PRESTACION DE SERVICIOS PERSONALES PARA EL FORTALECIMIENTO A LA GESTIÓN LOCAL DE PROCESOS INSTITUCIONALES Y SOCIALES DE INTERÉS PÚBLICO ARTICULADA POR EL FONDO DE DESARROLLO LOCAL DE SAN CRISTOBAL EN COMPAÑÍA DE SECTORES ADMINISTRATIVOS DEL DISTRITO, INSTANCIAS Y ORGANIZACIONES SOCIALES EN LA LOCALIDAD</t>
  </si>
  <si>
    <t>PRESTAR SERVICIOS PERSONALES PARA APOYAR ADMINISTRATIVA Y ASISTENCIALMENTE A LAS INSPECCIONES DE POLICIA DE LA LOCALIDAD DE SAN CRISTOBAL</t>
  </si>
  <si>
    <t>PRESTACIÓN DE SERVICIOS PERSONALES PARA APOYAR LA REALIZACION DE LAS ACTIVIDADES QUE SE GENEREN DESDE EL EQUIPO DE MANTENIMIENTO, ADECUACIÓN Y REPARACIÓN DE LAS VÍAS DE LA MALLA VIAL LOCAL Y LA RECUPERACIÓN DE LOS ESPACIOS PÚBLICOS DE LA LOCALIDAD DE SAN CRISTOBAL EN EL MARCO DEL PROYECTO 1557.</t>
  </si>
  <si>
    <t>EL CONTRATISTA SE OBLIGA A PRESTAR SUS SERVICIOS PROFESIONALES DE APOYO TECNICO A LAS DISTINTAS ETAPAS DE LOS PROCESOS DE COMPETENCIA DE LAS INSPECCIONES DE POLICIA DE LA LOCALIDAD, SEGÚN REPARTO.</t>
  </si>
  <si>
    <t>PRESTAR LOS SERVICIOS DE APOYO LOGISTOCO PARA DESARROLLAR E IMPLEMENTAR LOS EVENTOS E INICIATIVAS ARTISTICAS Y CULTURALES DE LA LOCALIDAD DE SAN CRISTOBAL DE ACUERDO A LOS ESTUDIOS PREVIOS PLIEGO DE CONDICIONES Y ANEXOS TECNICOS</t>
  </si>
  <si>
    <t>CONTRATAR MEDIANTE SISTEMA DE PRECIOS UNITARIOS FIJOS SIN FORMULA DE REAJUSTE EL SUMINISTRO E INSTALACION DE MOBILIARIO URBANO ASI COMO EL MANTENIMIENTO DE LA INFRAESTRUCTURA FISICA DE LOS PARQUES VECINALES Y DE BOLSILLO QUE CONFORMAN EL SISTEMA LOCAL DE PARQUES</t>
  </si>
  <si>
    <t>PRESTAR LOS SERVICIOS LOGISTICOS INTEGRALES PARA APOYAR Y DESARROLLAR LAS DIFERENTES ACTIVIDADES Y/O EVENTOS QUE SE REALICEN EN EL MARCO DE LA GESTION LOCAL E INSTITUCIONAL EN LA LOCALIDAD CUARTA DE SAN CRISTOBAL</t>
  </si>
  <si>
    <t>EL CONTRATISTA SE OBLIGA CON EL FONDO DE DESARROLLO LOCAL DE SAN CRISTOBAL A PRESTAR SUS SERVICIOS PROFESIONALES PARA LA GESTIÓN EN EL AREA DE DESARROLLO LOCAL DE SAN CRISTOBAL, EN EL APOYO TOPOGRÁFICO PARA LOS PROYECTOS DE INFRAESTRUCTURA Y OBRAS CIVILES QUE DESARROLLE LA ENTIDAD, Y EN LOS REQUERMIENTOS DE INFRAESTRUCTURA CIVIL QUE TENGA LA ALCALDIA LOCAL DE SAN CRISTOBAL.</t>
  </si>
  <si>
    <t>ADQUIRIR Y ACTUALZIAR LAS LICENCIAS ArcGIS PARA EL FONDO DE DESARROLLO LOCAL DE SAN CRISTOBAL Y SUS DIFERENTES AREAS PARA GARANTIZAR LA DISPONIBILIDAD DE INFORMACION GEOGRAFICA DE LA LOCALIDAD</t>
  </si>
  <si>
    <t>ADQUISICION DE SILLAS PARA DOTAR LAS OFICINAS DEL FONDO DE DESARROLLO LOCAL DE SAN CRISTOBAL</t>
  </si>
  <si>
    <t>DOTAR CON ELEMENTOS DE PRIMEROA AUXILIOS LOS SALONES COMUNALES HABILITADOS COMO ALOJAMIENTO TEMPORAL PARA LA ATENCION DE EMERGENCIAS EN LA LOCALIDAD DE SAN CRISTOBAL</t>
  </si>
  <si>
    <t>CONTRATAR BAJO LA MODALIDAD DE PRECIOS UNITARIOS FIJOS NO REAJUSTABLES LAS OBRAS DE INTERVENCION FISICA CONSISTENTES EN LAS ADECUACIONES Y REPARACIONES LOCATIVAS REQUERIDAS EN LOS SALONES COMUNALES UBICADOS EN LA LOCALIDAD DE SAN CRISTOBAL</t>
  </si>
  <si>
    <t>EL CONTRATISTA SE OBLIGACON EL FONDO DE DESARROLLO LOCAL DE SAN CRISTOBAL A PRESTAR SUS SERVICIOS PROFESIONALES PARA APOYAR TODAS LAS OFICINAS DE LA ALCALDIA LOCAL EN LA CONFORMACIÓN D EUN APLATAFORMA ESTRATEGICA QUE PERMITA EL CONTROL DE SEGUIMIENTO GENERAL DE LAS ACCIONES REALIZADA.</t>
  </si>
  <si>
    <t>PRESTAR LOS SERVICIOS PROFESIONALES PARA APOYAR LO RELACIONADO CON LA PLATAFORMA INFORMATICA Y MEDIOS TECNOLOGICOS DE LA ALCALDIA LOCAL DE SAN CRISTOBAL</t>
  </si>
  <si>
    <t>EL CONTRATISTA SE OBLIGA PARA CON EL FONDO DE DESARROLLO LOCAL DE SAN CRISTOBAL A PRESTAR SUS SERVICIOS PERSONALES EN EL AREA DE GESTION POLICIVA JURIDICA PARA APOYAR EL TRAMITE DE LOS COMPARENDOS DE ACUERDO AL CODIGO NACIONAL DE POKLICIA Y CONVIVENCIA</t>
  </si>
  <si>
    <t>PRESTACION DE SERVICIOS DE APOYO EN LA EJECUCION DE ACTIVIDADES AUXILIARES DE OBRA CIVIL QUE CONLLEVEN AL MEJORAMIENTO Y ADECUACION DEL ESPACIO PUBLICO DE LA LOCALIDAD DE SAN CRISTOBal</t>
  </si>
  <si>
    <t>AUNAR ESFUERZOS TÉCNICOS, ADMINISTRATIVOS, LOGÍSTICOS Y FINANCIEROS ENTRE EL FONDO DE DESARROLLO LOCAL SAN CRISTÓBAL Y LA ORQUESTA FILARMÓNICA DE BOGOTÁ PARA EL DESARROLLO Y CONTINUIDAD DEL CENTRO FILARMÓNICO, COMO UN ESPACIO PARA EL PROCESO DE FORMACIÓN MUSICAL IMPLEMENTADO POR LA OFB DIRIGIDO A LA LOCALIDAD</t>
  </si>
  <si>
    <t>ADQUISICION DE CHAQUETAS PARA PROMOVER Y FORTALECER LA IMAGEN INSTITUCIONAL DE LA ALCALDIA LOCAL DE SAN CRISTOBAL CON LAS ESPECIFICACIONES ESTABLECIDAS EN EL ANEXO TECNICO</t>
  </si>
  <si>
    <t>EJECUTAR A PRECIOS UNITARIOS Y A MONTO AGOTABLE LAS ACTIVIDADES NECESARIAS PARA LA EJECUCION DE LAS OBRAS DE CONSERVACION DE LA MALLA VIAL LOCAL INTERMEDIA Y ESPACIO PUBLICO DE LA LOCALIDAD DE SAN CRISTOBAL EN LA CIUDAD DE BOGOTA DC</t>
  </si>
  <si>
    <t>PRESTAR LOS SERVICIOS PARA DESARROLLAR LA ESCUELA DE FORMACION DE ARTE, CULTURA Y PATRIMONIO DE LA LOCALIDAD DE SAN CRISTOBAL, IMPLEMENTANDO LA PROPUESTA PEDAGOGICA, ANEXO TECNICO Y PLIEGO DE CONDICIONES</t>
  </si>
  <si>
    <t>OBRAS Y ACTIVIDADES PARA LA CONSERVACION DE PUENTES VEHICULARES Y PEATONALES SOBRE CUERPOS DE AGUA DE LA LOCALIDAD DE SAN CRISTOBAL EN BOGOTA DC</t>
  </si>
  <si>
    <t>AUNAR ESFUERZOS TECNICOS ADMINISTRATIVOS Y FINANCIEROS TENDIENTES LA REALIZACION DE ACTIVIDADES DE RESTAURACION REHABILITACION O RECUPERACION ECOLOGICA Y MANTENIMIENTO A PROCESOS DE RESTAURACION LLEVADOS A CABO EN LA ESTRUCTURA ECOLOGICA PRINCIPAL Y OTRAS AREAS DEL DISTRITO CAPITAL</t>
  </si>
  <si>
    <t>ADQUISICION DE MOTOCICLETAS Y VEHICULOS PARA EL FONDO DE DESARROLLO LOCAL DE SAN CRISTOBAL PARA FORTALECER LAS ACCIONES DE SEGURIDAD EN LA LOCALIDAD DE SAN CRISTOBAL MOTOCICLETAS</t>
  </si>
  <si>
    <t>PRESTAR LOS SERVICIOS PARA LA REALIZACION DEL FESTIVAL ESCOLAR RECREODEPORTIVO EN LA LOCALIDAD DE SAN CRISTOBAL EN EL MARCO DEL PROYECTO 1554</t>
  </si>
  <si>
    <t>PRESTACION DE SERVICIOS PERSONALES PARA EL FORTALECIMIENTO A LA GESTIÓN LOCAL DE PROCESOS INSTITUCIONALES Y SOCIALES DE INTERÉS PÚBLICO ARTICULADA POR EL FONDO DE DESARROLLO LOCAL DE SAN CRISTOBAL EN COMPAÑÍA DE SECTORES ADMINISTRATIVOS DEL DISTRITO, INSTANCIAS Y ORGANIZACIONES SOCIALES EN LA LOCALIDAD.</t>
  </si>
  <si>
    <t>CONTRATAR BAJO LA MODALIDAD DE PRECIOS UNITARIOS FIJOS, NO REAJUSTABLES, LA ADECUACION Y/O REMODELACION DE LOS ESPACIOS DETERMINADOS DE EQUIPAMENTOS DEL DISTRITO DESTINADOS PARA LA ATENCION INTEGRAL DE LA PRIMERA INFANCIA (AIPI), UBICADOS EN LA LOCALIDAD DE SAN CRISTOBAL</t>
  </si>
  <si>
    <t>CONTRATAR LA INTERVENTORIA TECNCA ADMINISTRATIVA Y FINANCIERA DEL CONTRATO RESULTANTE DE LA LICITACION PUBLICA CUYO OBJETO ES CONTRATAR MEDIANTE SISTEMA DE PRECIOS UNITARIOS FIJOS EL SUMINISTRO E INSTALACION DE MOBILIARIO URBANO ASI COMO EL MANTENIMIENTO DE LA INFRAESTRUCTURA FISICA DE LOS PARQUES VECINALES Y DE BOLSILLO QUE CONFORMAN EL SISTEMA DE PARQUES DE LA LOCALIDAD DE SAN CRISTOBAL</t>
  </si>
  <si>
    <t>PRESTAR LOS SERVICIOS PARA DESARROLLAR E IMPLEMENTAR LA SEMANA DEL ARTE LA CULTURA Y EL PATRIMONIO DE LA LOCALIDAD DE SAN CRISTOBAL DE ACUERDO CON LOS ESTUDIOS PREVIOS ANEXO TECNICO Y PLIEGO DE CONDICIONES</t>
  </si>
  <si>
    <t>PRESTAR EL SERVICIO DE FORMACIÓN DE NIÑOS, NIÑAS Y JÓVENES ENTRE 6 Y 17 AÑOS A TRAVÉS DE LA IMPLEMENTACIÓN DE ESCUELAS DE FORMACIÓN DEPORTIVA EN LA LOCALIDAD DE SAN CRISTÓBAL EN EL MARCO DEL PROYECTO 1554.</t>
  </si>
  <si>
    <t>REALIZAR LA INTERVENTORIA TECNICA ADMINISTRATIVA FINANCIERA JURIDICA SOCIAL AMBIENTAL Y SISO A LOS CONTRATOS DE OBRA PUBLICA QUE TENDRA POR OBJETO OBRAS Y ACTIVIDADES PARA LA CONSERVACION DE PUENTES VEHICULARES Y PEATONALES SOBRE CUERPOS DE AGUA DE LA LOCALIDAD DE SAN CRISTOBAL EN BOGOTA D.C.</t>
  </si>
  <si>
    <t>CONTRATAR LA INTERVENTORIA TECNICA ADMINISTRATIVA FINANCIERA AMBIENTAL SOCIAL Y SISO DEL CONRTRATO CUYO OBJETO CONTRATAR BAJO LA MODALIDAD DE PRECIO UNITARIOS FIJOS NO REAJUSTABLES  LAS OBRAS DE INTERVENCION FISICA CONSISTENTES  EN LA ADECUACIONES Y REPARACIONES LOCATIVAS REQUERIDAS  EN LOS SALONES COMUNALES UBICADOS EN LA LOCALIDAD DE SAN CRISTOBAL</t>
  </si>
  <si>
    <t>COMPLEMENTACION Y/O ACTUALIZCION Y/O AJUSTE DE DISEÑOS Y COSNTRUCCION DE LA MALLA VIAL DE LA LOCALIDAD DE SAN CRISTOBAL EN BOGOTA DC</t>
  </si>
  <si>
    <t>REALIZAR LA ADQUISICION DE ELEMENTOS DE PROTECCION Y SEGURIDAD PERSONAL Y ELEMENTOS  DE PROTECCION Y SEGURIDAD PERSONAL Y ELEMENTOS NECESARIOS PARA  EL EMBELLECIMIENTO  Y RECUPERACION DEL ESPACIO PUBLICO  EN EL MARCO DEL PROYECTO  1557 MEJORES VIAS Y ESPACIO PUBLICO  EN SAN CRISTOBAL</t>
  </si>
  <si>
    <t>CONTRATAR LA INTERVENTORIA TECNICA ADMINISTRATIVA Y FINANCIERA DEL CONTRATO CUYO OBJETO ES CONTRATAR BAJO LA MODALIDAD DE PRECIOS UNITARIOS FIJOS NO REAJUSTABLES LA ADECUACION Y/O REMODELACION DE LOS ESPACIOS DETERMINADOS DE EQUIPAMENTOS DEL DISTRITO DESTINADOS PARA LA ATENCION INTEGRAL DE LA PRIMERA INFANCIA (AIPI) UBICADOS EN LA LOCALIDAD DE SAN CRISTOBAL</t>
  </si>
  <si>
    <t>ADQUISICION Y DISTRIBUCION DE ELEMENTOS PEDAGOGICOS Y DIDACTICOS PARA FORTALECER EL PROCESO FORMATIVO DE LOS JARDINES INFANTILES DE SECRETARIA DE INTEGRACION SOCIAL Y LAS UNIDADES DE SERVICIO (HOGARES COMUNITARIOS CENTROS DE DESARROLLO INFANTIL) DEL INSTITUTO COLOMBIANO DE BIENESTAR FAMILIAR DE LA LOCALIDAD DE SAN CRISTOBAL</t>
  </si>
  <si>
    <t>REALIZAR LA INTERVENTORIA, TECNICVA, ADMINISTRATIVA, FINANCIERA, JURIDICA, SOCIAL, AMBIENTAL Y SISO A LOS CONTRATOS D OBRA PUBLICA QUE TENFRAN POR OBJETO REALIZR BAJO LA MODALIDAD DE PRECIOS UNITARIOS COMPLEMENTACION Y/O ACTUALIZACION Y/O AJUSTES DE DISEÑOS Y CONSTRUCCION DE LA MALLA VIAL DE LA LOCALIDAD DE SAN CRISTOBAL EN BOGOTA DC</t>
  </si>
  <si>
    <t>REALIZAR LA INTERVENTORIA TECNICA ADMINISTRATIVA FINANCIERA JURIDICA SOCIAL AMBIENTAL Y SEGURIDAD Y SALUD EN EL TRABAJO AL CONTRATO DE OBRA PUBLICA QUE TENDRA POR OBJETO EJECUTAR A PRECIOS UNITARIOS Y A MONTO AGOTABLE LAS ACTIVIDADES NECESARIAS PARA LA EJECUCION DE LAS OBRAS DE CONSERVACION DE LA MALLA VIAL LOCAL INTERMEDIA Y ESPACIO PUBLICO DE LA LOCALIDAD DE SAN CRISTOBAL EN LA CIUDAD DE BOGOTA DC</t>
  </si>
  <si>
    <t>PRESTAR EL SERVICIO PARA REALZIAR LA ACTUALIZACION, MEDICION POSTERIOR Y VERIFICACION DE VIDA UTIL Y CALCULO DE DETERIORO DE BIENES MUEBLES E INMUEBLES PERTENECIENTES AL FONDO DE DESARROLLO LOCAL DE SAN CRISTOBAL, CPFORME LO ESTABLECIDO EN LA RESOLUCION 533 DEL 2015 CON SUS ANEXOS Y REALIZR LA TOMA FISICA DE INVENTARIO, AVALUOS, BIENES DE PROPIEDAD PLANTA Y EQUIPO MUEBLES E INMUEBLES EN SERVICIO DE LA ADMINISTRACION O EN PODER DE TERCEROS Y CONTROL ADMINISTRATIVO</t>
  </si>
  <si>
    <t>PRESTAR LOS SERVICIOS PARA FOMENTAR Y PROFUNDIZAR LOS PROCESOS DE PARTICIPACION MEDIANTE EL APOYO A INICIATIVAS DE LAS DIFERENTES ORGANIZACIONES COMUNALES, COMUNITARIAS, SOCIALES, INSTANCIAS Y EXPRECIONES SOCIALES CIUDADANAS DE LA LOCALIDAD DE SAN CRISTOBAL</t>
  </si>
  <si>
    <t>PRESTAR LOS SERVICIOS PARA FORMAR A PERSONAS HABITANTES DE LA LOCALIDAD DE SAN CRISTOBAL BAJO LA MODALIDAD DE SEMINARIO EN SEGUIMIENTO A PROYECTOS, PROCESOS DE LIDERAZGO COMUNITARIO Y CONTROL SOCIAL PARA EL FORTLECIMIENTO DE LA PARTICIPACION CIUDADANA EN EL MARCO DEL PROYECTO 1578</t>
  </si>
  <si>
    <t>CONTRATAR LA ADQUISICION Y DISTRIBUCION DE ELEMENTOS PEDAGOGICOS Y DIDACTICOS PARA FORTALECER EL PROCESO FORMATIVO DE LOS ESTUDIAENTES DE INCLUSION DE LAS IED DE SAN CRISTOBAL EN EL MARCO DEL PROYECTO 1486</t>
  </si>
  <si>
    <t>El objeto del proceso contractual derivado del convenio con los FDL es el siguiente: ADQUISICIÓN DE COMPUTADORES CON DESTINO A LOS COLEGIOS DEL DISTRITO CAPITAL, NIVEL CENTRAL Y LOCAL CONFORME A LAS NECESIDADES EVIDENCIADAS POR LA SECRETARÍA DE EDUCACIÓN DEL DISTRITO LAS CUALES FUERON CONCERTADAS Y ACEPTADAS POR LOS FONDOS DE DESARROLLO LOCAL PARTICIPANTES EN EL CONVENIO INTERADMINISTRATIVO DE COFINANCIACIÓN No. 1999 DE 2019. EN EL MARCO DEL PROYECTO 1486</t>
  </si>
  <si>
    <t>EJECUTAR A PRECIOS UNITARIOS SIN FORMULA DE REAJUSTE Y MONTO AGOTABLE, LAS ACTIVIDADES NECESARIAS PARA LA COMPLEMENTACION Y/ ACTUALIZACION Y/O AJUSTES DE DISEÑO Y CONSTRUCCION DE LA MMALLA VIAL DE LA LOCALIDAD DE SAN CRISTOBAL EN BOGOTA DC - GRUPO 2</t>
  </si>
  <si>
    <t>PRESTAR LOS SERVICIOS PARA REALIZAR LA CELEBRACION DEL DIA COMUNAL A LOS DIGNATARIOS (AS) DE LA LOCALIDAD DE SAN CRISTOBAL FORTALECIENDO LA PARTICIPACION CIUDADANA EN EL MARCO DEL PROYECTO 1578</t>
  </si>
  <si>
    <t>CONTRATAR LA ADQUISICION DE INSTRUMENTOS MUSICALES PARA EL FORTALECIMIENTO DEL CENTRO FILARMONICO LOCAL DE SAN CRISTOBAL</t>
  </si>
  <si>
    <t>ADQUISICION DE ESCRITORIOS PARA DOTAR LAS OFICINAS DEL FDL DE SAN CRISTOBAL</t>
  </si>
  <si>
    <t>ADQUISICION DE ELEMENTOS TECNOLOGICOS Y MOBILIARIO PARA LA DOTACION DE LAS JUNTAS DE ACCION COMUNAL DE LA LOCALIDAD DE SAN CRISTOBAL EN EL MARCO DEL PROYECTO 1578</t>
  </si>
  <si>
    <t>CONTRATAR BAJO LA MODALIDAD DE PRECIOS UNITARIOS FIJOS, NO REAJUSTABLES, LA ADECUACION Y/O REMODELACION Y/O MANTENIMIENTO DE LOS EQUIPAMIENTOS DEL DISTRITO DESTINADOS PARA EL FUNCIONAMIENTO DE LA PLANTA FISICA DE LA ALCALDIA LOCAL DE SAN CRISTOBAL, UBICADOS EN LA LOCALIDAD DE SAN CRISTOBAL</t>
  </si>
  <si>
    <t>REALIZAR EL CONTRATO DE COMPRAVENTA  PARA LA ADQUISICION Y ENTREGA  DE JUGUETES EN LA TEMPORADA NAVIDEÑA VIGENCIA 2019 A LOS NIÑOS Y NIÑAS DE LA LOCALIDAD DE SAN CRISTOBAL</t>
  </si>
  <si>
    <t>REALIZAR EL CIRCUITO ARTÍSTICO Y CULTURAL DE LA LOCALIDAD DE SAN CRISTÓBAL DE ACUERDO A LOS ESTUDIOS PREVIOS, PLIEGO DE CONDICIONES Y ANEXO TÉCNICO.</t>
  </si>
  <si>
    <t>COMPRA E INSTALACION DE UNA PLANTA ELECTRICA DISEL CON CABINA INSONORIZADA PARA LA OPERACION DE MAQUINARIA BIOEXTRUSORA EN EL MARCO DEL PROYECTO No 1534 SAN CRISTOBAL AMBIENTALMENTE SOSTENIBLE Y CUMPLIMIENTO DE LOS COMPROMISOS DEL CONVENIO 031-2018 CERESA</t>
  </si>
  <si>
    <t>CONTRATAR LA INTERVENTORIA TECNICA, ADMINISTRATIVA, FINANCIERA, AMBIENTAL, SOCIAL Y SISO, DEL CONTRATO CUYO OBJETO ES "LA REALIZACION DE ESTUDIOS Y DISEÑOS DE LA NUEVA SEDE DE LA ALCALDIA LOCAL DE SAN CRISTOBAL E INTERVENCION DEL BIEN DE INTERES CULTURAL".</t>
  </si>
  <si>
    <t>CONCURSO PUBLICO DE ANTEPROYECTO ARQUITECTÓNICO PARA EL DISEÑO DE LA NUEVA SEDE DE LA ALCALDÍA LOCAL DE SAN CRISTÓBAL E INTERVENCIÓN DEL BIEN DE INTERÉS CULTURAL</t>
  </si>
  <si>
    <t>REALIZAR LA COMPRAVENTA E INSTALACIÓN DE DOS TORNILLOS SINFÍN Y SUS ACCESORIOS, PARA LA MÁQUINA BIOEXTRUSORA MSZ B 15, EN EL MARCO DEL PROYECTO No. 1534. “SAN CRISTOBAL AMBIENTALMENTE SOSTENIBLE” EN CUMPLIMIENTO DEL CONVENIO 031 DE 2018-1295-2019-CENTRO DE RESTAURACIÓN AMBIENTAL-CERESA</t>
  </si>
  <si>
    <t>ADQUISICION DE MOTOCICLETAS Y VEHICULOS PARA EL FONDO DE DESARROLLO LOCAL DE SAN CRISTOBAL, PARA FORTALECER ACCIONES  DE  SEGURIDAD DE LA LOCALIDAD DE SAN CRISTOBAL.</t>
  </si>
  <si>
    <t>OBJETO:REALIZAR LA INTERVENTORIA, TECNICA, ADMINISTRATIVA, FINANCIERA, JURIDICA, SOCIAL AMBIENTAL Y SISO AL CONTRATO DE OBRA PUBLICA QUE TENDRA POR OBJETO: ¿EJECUTAR A PRECIOS UNITARIOS SIN FÓRMULA DE REAJUSTE Y A MONTO AGOTABLE, LAS ACTIVIDADES NECESARIAS PARA LA COMPLEMENTACIÓN Y/O ACTUALIZACIÓN Y/O AJUSTES DE DISEÑOS Y CONSTRUCCIÓN DE LA MALLA VIAL DE LA LOCALIDAD DE SAN CRISTÓBAL, EN BOGOTÁ D.C. GRUPO 2¿.</t>
  </si>
  <si>
    <t>ADICION CPS-2-2018 CUYO OBJETO ES EL CONTRATISTA SE OBLIGA PARA CON EL FONDO DE DESARROLLO LOCAL DE SAN CRISTOBAL PARA PRESTAR SUS SERVICIOS TECNICOS EN EL MANEJO Y SEGUIMIENTO DE LA AGENDA DEL ALCALDE LOCAL Y TRAMITES ADMINISTRATIVOS DE CARACTER SECRETARIAL EN EL DESPACHO DE CONFORMIDAD CON LAS CONDICIONES Y OBLIGACIONES CONTENIDAS EN LOS ESTUDIOS PREVIOS</t>
  </si>
  <si>
    <t>ADICION CPS-03-2018 CUYO OBJETO ES EL CONTRATISTA SE OBLIGA CON LA ALCALDIA LOCAL DE SAN CRISTOBAL A PRESTAR SUS SERVICIOS TECNICOS EN EL DESPACHO DEL ALCALDE LOCAL REALIZANDO EL TRATAMIENTO PROCESAMIENTO Y CONSERVACION DEL ARCHIVO OFICIAL DEL DESPACHO Y LAS ACTIVIDADES OPERATIVAS DE ACUERDO A LOS ESTUDIOS PREVIOS APLICANDO LA NORMATIVIDAD VIGENTE LOS PROCESOS Y PROCEDIMIENTOS ESTABLECIDOS EN EL SIG</t>
  </si>
  <si>
    <t>ADICION CPS-04-2018 CUYO OBJETO ES EL CONTRATISTA SE OBLIGA CON EL FONDO DE DESARROLLO LOCAL DE SAN CRISTOBAL A PRESTAR SUS SERVICIOS PROFESIONALES PARA LA GESTION EN EL AREA DE DESARROLLO LOCAL EN LA FORMULACION PLANEACION PRESENTACION Y SEGUIMIENTO DE LOS PROYECTOS DE INFRAESTRUCTURA Y OBRAS CIVILES QUE DESARROLLE LA ENTIDAD Y APOYO EN LOS REQUERIMIENTOS DE INFRAESTRUCTURA CIVIL QUE TENGA LA ALCALDIA LOCAL DE SAN CRISTOBAL</t>
  </si>
  <si>
    <t>ADICION CPS-005-2018 CUYO OBJETO ES EL CONTRATISTA SE OBLIGA PARA CON EL FONDO DE DESARROLLO LOCAL DE SAN CRISTOBAL A PRETAR SUS SERVICIOS PERSONALES EN EL AREA DE CONTRATACION REALIZANDO LAS ACTIVIDADES OPERATIVAS NECESARIAS CON EL FIN DE DAR CUMPLIMIENTO A LO DISPUESTO EN EL INSTRUCTIVO 1D-GAR-10 INSTRUCTIVO PARA EL MANEJO Y ADMINISTRACION DEL ARCHIVO CENTRALIZADO EN CONTRATOS</t>
  </si>
  <si>
    <t>ADICION CPS-07-2018 CUYO OBJETO ES EL CONTRATISTA SE OBLIGA CON EL FONDO DE DESARROLLO LOCAL DE SAN CRISTOBAL A PRESTAR SUS SERVICIOS PROFESIONALES PARA LA GESTION EN EL AREA DE DESARROLLO LOCAL EN LA FORMULACION PLANEACION PRESENTACION Y SEGUIMIENTO DE LOS PROYECTOS DE INFRAESTRUCTURA Y OBRAS CIVILES QUE DESARROLLE LA ENTIDAD Y APOYO EN LOS REQUERIMIENTOS DE INFRAESTRUCTURA CIVIL QUE TENGA LA ALCALDIA LOCAL DE SAN CRISTOBAL</t>
  </si>
  <si>
    <t>ADICION AL CPS 8-2018 CUYO OBJETO EL CONTRATISTA SE OBLIGA PARA CON EL FONDO DE DESARROLLO LOCAL A APOYAR LA CONDUCCION DE VEHICULOS LIVIANOS PESADOS Y MAQUINARIA PESADA QUE SE ENCUENTRAN AL SERVICIO DE LA ALCALDIA LOCAL DE SAN CRISTOBAL EN EL MARCO DEL PLAN DE DESARROLLO LOCAL 2017-2020</t>
  </si>
  <si>
    <t>ADICION AL CPS 9-2018 CUYO OBJETO EL CONTRATISTA SE OBLIGA PARA CON EL FONDO DE DESARROLLO LOCAL A APOYAR LA CONDUCCION DE VEHICULOS LIVIANOS PESADOS Y MAQUINARIA PESADA QUE SE ENCUENTRAN AL SERVICIO DE LA ALCALDIA LOCAL DE SAN CRISTOBAL EN EL MARCO DEL PLAN DE DESARROLLO LOCAL 2017-2020</t>
  </si>
  <si>
    <t>ADICION CPS-014-2018 CUYO OBJETO ES EL CONTRATISTA SE OBLIGA CON EL FONDO DE DESARROLLO LOCAL DE SAN CRISTOBAL A PRESTAR SUS SERVICIOS PROFESIONALES PARA LA GESTION EN EL AREA DE DESARROLLO LOCAL EN LA FORMULACION PLANEACION PRESENTACION Y SEGUIMIENTO DE LOS PROYECTOS DE INGENIERIA E INFRAESTRUCTURA CIVIL Y OBRAS CIVILES QUE DESARROLLE LA ENTIDAD Y APOYO EN LOS REQUERIMIENTOS DE INFRAESTRUCTURA CIVIL QUE TENGA LA ALCALDIA LOCAL DE SAN CRISTOBAL</t>
  </si>
  <si>
    <t>ADICION CPS-076-2018 CUYO OBJETO ES EL CONTRATISTA SE OBLIGA CON EL FONDO DE DESARROLLO LOCAL A PRESTAR SUS SERVICIOS PROFESIONALES PARA APOYAR EL AREA DE DESARROLLO LOCAL EN LOS PROCESOS CONTABLES Y FINANCIEROS</t>
  </si>
  <si>
    <t>ADICION CPS 130-2018 CUYO OBJETO ES EL CONTRATISTA SE OBLIGA PARA CON EL FONDO DE DESARROLLO LOCAL A PRESTAR SUS SERVICIOS PROFESIONALES PARA APOYAR EL AREA DE DESARROLLO LOCAL EN LOS PROCESOS CONTABLES Y FINANCIEROS PARA LA ADOPCION DEL NUEVO MARCO NORMATIVO CONTABLE NIIF</t>
  </si>
  <si>
    <t>ADICION AL CPS 115-2018 OBJETO:EL CONTRATISTA SE OBLIGA PARA CON EL FONDO DE DESARROLLO LOCAL A PRESTAR SUS SERVICIOS TECNICOS EN LA CONDUCCIÓN DEL VEHICULO ASIGNADO AL DESPACHO DEL ALCALDE LOCAL DE LA LOCALIDAD DE SAN CRISTOBAL EN EL MARCO DEL PLAN DE DESARROLLO  2017-2020.</t>
  </si>
  <si>
    <t>ADICION CPS-119-2018 CUYO OBJETO ES PRESTAR LOS SERVICIOS PERSONALES PARA APOYAR ACTIVIDADES DE LOGISTOCA DE LAS AREAS DE GESTION DEL FONDO DE DESARROLLO LOCAL DE SAN CRISTOBAL EN LOS DIFERENTES EVENTOS Y LUGARES DEL TERRITORIO LOCAL DE ACUERDO A SU NECESIDAD</t>
  </si>
  <si>
    <t>ADICION CPS-139-2018 CUYO OBJETO ES EL CONTRATISTA SE OBLIGA CON EL FONDO DE DESARROLLO LOCA DE SAN CRISTOBAL A PRESTAR SERVICIOS PROFESIONALES DE APOYO A LA CASA DEL CONSUMIDOR EN LAS ACTUACIONES TECNICAS Y ADMINISTRATIVAS EN EL MARCO DEL CONVENIO 1258-2016</t>
  </si>
  <si>
    <t>ADICION CONTRATO 153-2018 EL CONTRATISTA SE OBLIGA PARA CON EL FONDO DE DESARROLLO LOCAL A PRESTAR SERVICISO PROFESIONALES ESPECIALIZADOS PARA TRAMITAR LAS ETAPAS PRECONTRACTUALES Y CONTRACTUALES DE ACUERDO AL PLAN DE ADQUISICIONES Y EL PLAN DE CONTRATACION QUE ADELANTE EL FONDO DE DESARROLLO LOCAL DE SAN CRISTOBAL</t>
  </si>
  <si>
    <t>ADICION CONTRATO 154-2018 EL CONTRATISTA SE OBLIGA CON EL FONDO DE DESARROLLO LOCAL DE SAN CRISTOBAL A PRESTAR SERVICIOS PROFESIONALES AL DESPACHO ESPECIFICAMENTE REVISION Y ATENCION A LOS REQUERIMIENTOS REALIZADOS POR ENTES DE CONTRROL Y/O CIUDADANIA EN GENERAL FORTALECIENDO LOS PROCESOS ADMINISTRATIVOS EN CUMPLIMIENTO A LAS METAS ESTABLECIDAS EN EL PLAN DE DESARROLLO LOCAL 2017-2020</t>
  </si>
  <si>
    <t>ADICION CONTRATO 179-2018 EL CONTRATISTA SE OBLIGA CON EL FONDO DE DESARROLLO LOCAL DE SAN CRISTOBAL A PRESTAR SERVICIOS PROFESIONALES EN EL AREA DE GESTION DEL DESARROLLO LOCAL EN LAS ACTIVIDADES DE SEGUIMIENTO REVISION Y TRAMITES DE PROCESOS ADMINISTRATIVOS DE PLANEACION Y DE CONTRATACION DE CONFORMIDAD CON LAS DISPOSICIONE LEGAELE CUMPLIMIENTO A LAS METAS ESTABLECIDAS EN EL PLAN DE DESARROLLO LOCAL 2017-2020 DE CONFORMIDAD CON LAS CONDICIONES Y OBLIGACIONES CONTENIDAS EN LOS ESTUDIOS PREVIOS</t>
  </si>
  <si>
    <t>ADICION CPS-200-2018 CUYO OBJETO ES EL CONTRATISTA SE OBLIGA CON EL FONDO DE DESARROLLO LOCA DE SAN CRISTOBAL A PRESTAR SERVICIOS PROFESIONALES PARA APOYAR LA GESTION JURIDICA DE LA CASA DEL CONSUMIDOR EN EL MARCO DEL CONVENIO 1258-2016</t>
  </si>
  <si>
    <t>ADICION AL CONTRATO DE OBRA 236-2018 CONTRATAR MEDIANTE EL SISTEMA DE PRECIOS UNITARIOS FIJOS SINJ FORMULA DE REAJUSTE, EL SUMINISTRO E INSTALACION DE MOBILIARIO URBANO, ASI COMO EL MANTENIMIENTO DE LA INFRAESTRUCTURA FISICA DE LOS PARQUES VECINALES Y DE BOLSILLO QUE CONFORMAN EL SISTEMA LOCAL DE PARQUES</t>
  </si>
  <si>
    <t>ADICION AL CONTRATO DE INTERVENTORIA 244-2018 CONTRATAR LA INTERVENTORIA TECNICA, ADMINISTRATIVA Y FINANCIERA DEL CONTRATO RESULTANTE DE LA LICITACION PUBLICA CUYO OBJETO ES CONTRATAR MEDIANTE EL SISTEMA DE PRECIOS UNITARIOS FIJOS SINJ FORMULA DE REAJUSTE, EL SUMINISTRO E INSTALACION DE MOBILIARIO URBANO, ASI COMO EL MANTENIMIENTO DE LA INFRAESTRUCTURA FISICA DE LOS PARQUES VECINALES Y DE BOLSILLO QUE CONFORMAN EL SISTEMA LOCAL DE PARQUES</t>
  </si>
  <si>
    <t>ADICION CONTRATO DE INTERVENTORIA 251/2018 REALIZAR LA INTERVENTORIA TECNICA ADMINISTRATIVA FINANCIERA JURIDICA SOCIAL AMBIENTAL Y SISO A LOS CONTRATOS DE OBRA PUBLICA QUE TENDRAN POR OBJETO EJECUTAR A PRECIOS UNITARIOS SIN FORMULA DE REAJUSTE Y MONTO AGOTABLE LAS ACTIVIDADES NECESARIAS PARA EL DESARROLLO DE LAS OBRAS DE CONSERVACION DE LA MALLA VIAL LOCAL INTERMEDIA Y ESPACIO PUBLICO DE LA LOCALIDA D DE SAN CRISTOBAL EN LA CIUDAD DE BOGOTA GRUPOS 1 2 3</t>
  </si>
  <si>
    <t>ADICION CONTRATO 279/2018 ELABORACION DE ESTUDIOS Y DISEÑOSPARA LA CONSTRUCCION Y/O ADECUACION Y/O MEJORAMIENTO DE LOS ESPACIOS PUBLICOS PRIORIZADOS EN EL PROYECTO ARAÑA DE LA LOCALIDAD DE SAN CRISTOBAL EN LA CIUDAD DE BOGOTA</t>
  </si>
  <si>
    <t>ADICION AL CONVENIO INTERADMINISTRATIVO 280-2018 OBJETO:¿AUNAR ESFUERZOS ENTRE LA SUBRED INTEGRADA DE SERVICIOS DE SALUD CENTRO ORIENTE E.S.E. Y EL FDL SAN CRISTÓBAL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SAN CRISTÓBAL, EN DESARROLLO DE LA POLÍTICA PÚBLICA DISTRITAL Y DEMÁS NORMAS AFINES".</t>
  </si>
  <si>
    <t>ADICION AL CONTRATO DE COMPRAVENTA 283/2018 COMPRAVENTA DE MAQUINARIA AMARILLA PARA APOYAR EL MANTENIMIENTO, ADECUACION Y RECUPERACION DE MALLA VIAL Y ESPACIO PUBLICO DE LA LOCALIDAD DE SAN CRISTOBAL, EN EL MARCO DEL PROYECTO No 1557 MEJOREW VIAS Y ESPACIO PUBLICO EN SAN CRISTOBAL</t>
  </si>
  <si>
    <t>ADICION AL CONTRATO 288/2018 REALIZAR LA INTERVENTORIA TECNICA, ADMINISTRATIVA, FINA CIERA, JURIDICA, SOCIAL, AMBIENTAL Y SISO AL CONTRATO DE CONSULTORIA QUE TENDRA POR OBJETO ELABORACION DE ESTUDIOS PARA LA CONSTRUCCION Y/O ADECUACION Y/O MEJORAMIENTO DE LOS ESPACIOS PUBLICOS PRIORIZADOS EN EL PROYECTO ARAÑA DE LA LOCALIDAD DE SAN CRISTOBAL EN LA CIUDAD DE BOGOTA</t>
  </si>
  <si>
    <t>3-3-1-15-07-45-1531-000</t>
  </si>
  <si>
    <t>3-3-1-15-02-18-1557-000</t>
  </si>
  <si>
    <t>3-3-1-15-03-19-1555-000</t>
  </si>
  <si>
    <t>3-3-1-15-01-03-1509-000</t>
  </si>
  <si>
    <t>3-3-1-15-02-15-1581-000</t>
  </si>
  <si>
    <t>3-3-1-15-01-04-1579-000</t>
  </si>
  <si>
    <t>3-3-1-15-01-02-1492-000</t>
  </si>
  <si>
    <t>3-3-1-15-06-38-1534-000</t>
  </si>
  <si>
    <t>3-3-1-15-01-11-1554-000</t>
  </si>
  <si>
    <t>3-3-1-15-02-17-1510-000</t>
  </si>
  <si>
    <t>3-3-1-15-07-45-1578-000</t>
  </si>
  <si>
    <t>3-3-1-15-01-07-1486-000</t>
  </si>
  <si>
    <t>3-3-1-15-07-45-1578-001</t>
  </si>
  <si>
    <t>3-3-1-15-07-45-1578-002</t>
  </si>
  <si>
    <t>3-3-1-15-07-45-1580-000</t>
  </si>
  <si>
    <t>3-3-1-15-07-45-1580-002</t>
  </si>
  <si>
    <t>3-3-1-15-01-03-1502-000</t>
  </si>
  <si>
    <t>519669401</t>
  </si>
  <si>
    <t>801188044</t>
  </si>
  <si>
    <t>10184684467</t>
  </si>
  <si>
    <t>129093183</t>
  </si>
  <si>
    <t>799779201</t>
  </si>
  <si>
    <t>519887913</t>
  </si>
  <si>
    <t>521702717</t>
  </si>
  <si>
    <t>10770832146</t>
  </si>
  <si>
    <t>802068500</t>
  </si>
  <si>
    <t>807672450</t>
  </si>
  <si>
    <t>963409825</t>
  </si>
  <si>
    <t>10238916955</t>
  </si>
  <si>
    <t>797610668</t>
  </si>
  <si>
    <t>10238842985</t>
  </si>
  <si>
    <t>809011061</t>
  </si>
  <si>
    <t>10136181405</t>
  </si>
  <si>
    <t>192402685</t>
  </si>
  <si>
    <t>798183305</t>
  </si>
  <si>
    <t>10160240581</t>
  </si>
  <si>
    <t>795150893</t>
  </si>
  <si>
    <t>529597977</t>
  </si>
  <si>
    <t>530924482</t>
  </si>
  <si>
    <t>10239075633</t>
  </si>
  <si>
    <t>10136369161</t>
  </si>
  <si>
    <t>795803070</t>
  </si>
  <si>
    <t>71741469</t>
  </si>
  <si>
    <t>797435917</t>
  </si>
  <si>
    <t>517255775</t>
  </si>
  <si>
    <t>796156924</t>
  </si>
  <si>
    <t>372701602</t>
  </si>
  <si>
    <t>795266037</t>
  </si>
  <si>
    <t>793703736</t>
  </si>
  <si>
    <t>796063115</t>
  </si>
  <si>
    <t>10239102987</t>
  </si>
  <si>
    <t>10262512180</t>
  </si>
  <si>
    <t>801172929</t>
  </si>
  <si>
    <t>194906135</t>
  </si>
  <si>
    <t>10692595971</t>
  </si>
  <si>
    <t>10185010379</t>
  </si>
  <si>
    <t>801472697</t>
  </si>
  <si>
    <t>10238818911</t>
  </si>
  <si>
    <t>303091170</t>
  </si>
  <si>
    <t>520111922</t>
  </si>
  <si>
    <t>515632545</t>
  </si>
  <si>
    <t>51688411</t>
  </si>
  <si>
    <t>800544955</t>
  </si>
  <si>
    <t>795588768</t>
  </si>
  <si>
    <t>796963831</t>
  </si>
  <si>
    <t>792917439</t>
  </si>
  <si>
    <t>531646061</t>
  </si>
  <si>
    <t>194387251</t>
  </si>
  <si>
    <t>10305922210</t>
  </si>
  <si>
    <t>801458601</t>
  </si>
  <si>
    <t>795622868</t>
  </si>
  <si>
    <t>10239195778</t>
  </si>
  <si>
    <t>796988831</t>
  </si>
  <si>
    <t>10136398197</t>
  </si>
  <si>
    <t>10239433471</t>
  </si>
  <si>
    <t>10238646461</t>
  </si>
  <si>
    <t>10136175854</t>
  </si>
  <si>
    <t>809135942</t>
  </si>
  <si>
    <t>10647107591</t>
  </si>
  <si>
    <t>521884959</t>
  </si>
  <si>
    <t>794952545</t>
  </si>
  <si>
    <t>803115164</t>
  </si>
  <si>
    <t>531547216</t>
  </si>
  <si>
    <t>516142244</t>
  </si>
  <si>
    <t>531681977</t>
  </si>
  <si>
    <t>31860626</t>
  </si>
  <si>
    <t>530818076</t>
  </si>
  <si>
    <t>193241782</t>
  </si>
  <si>
    <t>10239244494</t>
  </si>
  <si>
    <t>525151324</t>
  </si>
  <si>
    <t>10101791685</t>
  </si>
  <si>
    <t>10224120024</t>
  </si>
  <si>
    <t>10239504114</t>
  </si>
  <si>
    <t>10239098811</t>
  </si>
  <si>
    <t>10229431575</t>
  </si>
  <si>
    <t>10779684861</t>
  </si>
  <si>
    <t>11408646955</t>
  </si>
  <si>
    <t>528588427</t>
  </si>
  <si>
    <t>521614414</t>
  </si>
  <si>
    <t>523612115</t>
  </si>
  <si>
    <t>521548821</t>
  </si>
  <si>
    <t>808097881</t>
  </si>
  <si>
    <t>807727910</t>
  </si>
  <si>
    <t>798191951</t>
  </si>
  <si>
    <t>798459394</t>
  </si>
  <si>
    <t>10238826617</t>
  </si>
  <si>
    <t>808270595</t>
  </si>
  <si>
    <t>10229398119</t>
  </si>
  <si>
    <t>523075927</t>
  </si>
  <si>
    <t>10238757838</t>
  </si>
  <si>
    <t>305070773</t>
  </si>
  <si>
    <t>796968371</t>
  </si>
  <si>
    <t>10190151043</t>
  </si>
  <si>
    <t>799762801</t>
  </si>
  <si>
    <t>10537729522</t>
  </si>
  <si>
    <t>808077906</t>
  </si>
  <si>
    <t>10916653659</t>
  </si>
  <si>
    <t>10136373751</t>
  </si>
  <si>
    <t>519244620</t>
  </si>
  <si>
    <t>10474039805</t>
  </si>
  <si>
    <t>794059025</t>
  </si>
  <si>
    <t>417838186</t>
  </si>
  <si>
    <t>527714862</t>
  </si>
  <si>
    <t>801148109</t>
  </si>
  <si>
    <t>193250931</t>
  </si>
  <si>
    <t>113390609</t>
  </si>
  <si>
    <t>525409174</t>
  </si>
  <si>
    <t>10238872989</t>
  </si>
  <si>
    <t>71423260</t>
  </si>
  <si>
    <t>524842840</t>
  </si>
  <si>
    <t>10305277784</t>
  </si>
  <si>
    <t>795828561</t>
  </si>
  <si>
    <t>798071182</t>
  </si>
  <si>
    <t>796852271</t>
  </si>
  <si>
    <t>519803068</t>
  </si>
  <si>
    <t>10324395797</t>
  </si>
  <si>
    <t>797578691</t>
  </si>
  <si>
    <t>10324194602</t>
  </si>
  <si>
    <t>528968253</t>
  </si>
  <si>
    <t>10238671828</t>
  </si>
  <si>
    <t>10142670940</t>
  </si>
  <si>
    <t>10305963303</t>
  </si>
  <si>
    <t>10238958191</t>
  </si>
  <si>
    <t>194374664</t>
  </si>
  <si>
    <t>797834911</t>
  </si>
  <si>
    <t>191468969</t>
  </si>
  <si>
    <t>194563663</t>
  </si>
  <si>
    <t>790417777</t>
  </si>
  <si>
    <t>797486918</t>
  </si>
  <si>
    <t>193411437</t>
  </si>
  <si>
    <t>521635095</t>
  </si>
  <si>
    <t>515911474</t>
  </si>
  <si>
    <t>10160407735</t>
  </si>
  <si>
    <t>10229389517</t>
  </si>
  <si>
    <t>530448617</t>
  </si>
  <si>
    <t>522205036</t>
  </si>
  <si>
    <t>10238986119</t>
  </si>
  <si>
    <t>10136529561</t>
  </si>
  <si>
    <t>522905841</t>
  </si>
  <si>
    <t>10229727671</t>
  </si>
  <si>
    <t>10871204528</t>
  </si>
  <si>
    <t>790408050</t>
  </si>
  <si>
    <t>798905360</t>
  </si>
  <si>
    <t>10190163954</t>
  </si>
  <si>
    <t>801195551</t>
  </si>
  <si>
    <t>194623156</t>
  </si>
  <si>
    <t>10238853544</t>
  </si>
  <si>
    <t>10160403417</t>
  </si>
  <si>
    <t>10311484391</t>
  </si>
  <si>
    <t>10239591787</t>
  </si>
  <si>
    <t>10324278268</t>
  </si>
  <si>
    <t>798474457</t>
  </si>
  <si>
    <t>803549029</t>
  </si>
  <si>
    <t>10262571591</t>
  </si>
  <si>
    <t>10536058229</t>
  </si>
  <si>
    <t>10323579661</t>
  </si>
  <si>
    <t>10008016086</t>
  </si>
  <si>
    <t>10238808044</t>
  </si>
  <si>
    <t>797054458</t>
  </si>
  <si>
    <t>799379336</t>
  </si>
  <si>
    <t>795533090</t>
  </si>
  <si>
    <t>289468466</t>
  </si>
  <si>
    <t>10135971087</t>
  </si>
  <si>
    <t>10101996406</t>
  </si>
  <si>
    <t>10230345073</t>
  </si>
  <si>
    <t>796042970</t>
  </si>
  <si>
    <t>531668603</t>
  </si>
  <si>
    <t>10706139888</t>
  </si>
  <si>
    <t>10191055961</t>
  </si>
  <si>
    <t>10324506956</t>
  </si>
  <si>
    <t>792697594</t>
  </si>
  <si>
    <t>530463923</t>
  </si>
  <si>
    <t>10311666101</t>
  </si>
  <si>
    <t>798241983</t>
  </si>
  <si>
    <t>10239108449</t>
  </si>
  <si>
    <t>10136886831</t>
  </si>
  <si>
    <t>527468060</t>
  </si>
  <si>
    <t>11218435768</t>
  </si>
  <si>
    <t>799256236</t>
  </si>
  <si>
    <t>10238949036</t>
  </si>
  <si>
    <t>525197432</t>
  </si>
  <si>
    <t>798949671</t>
  </si>
  <si>
    <t>11219025500</t>
  </si>
  <si>
    <t>10244699091</t>
  </si>
  <si>
    <t>10239025092</t>
  </si>
  <si>
    <t>10223578436</t>
  </si>
  <si>
    <t>10239456902</t>
  </si>
  <si>
    <t>10238789433</t>
  </si>
  <si>
    <t>808092714</t>
  </si>
  <si>
    <t>528185492</t>
  </si>
  <si>
    <t>10238670156</t>
  </si>
  <si>
    <t>793557886</t>
  </si>
  <si>
    <t>192427764</t>
  </si>
  <si>
    <t>10141919728</t>
  </si>
  <si>
    <t>71804468</t>
  </si>
  <si>
    <t>10238795861</t>
  </si>
  <si>
    <t>10101999052</t>
  </si>
  <si>
    <t>797619529</t>
  </si>
  <si>
    <t>800613433</t>
  </si>
  <si>
    <t>808575150</t>
  </si>
  <si>
    <t>10223278864</t>
  </si>
  <si>
    <t>10009703291</t>
  </si>
  <si>
    <t>531401359</t>
  </si>
  <si>
    <t>10305597473</t>
  </si>
  <si>
    <t>530471573</t>
  </si>
  <si>
    <t>10678862827</t>
  </si>
  <si>
    <t>11104576452</t>
  </si>
  <si>
    <t>10239720123</t>
  </si>
  <si>
    <t>10006172085</t>
  </si>
  <si>
    <t>791206699</t>
  </si>
  <si>
    <t>10239562684</t>
  </si>
  <si>
    <t>10311795036</t>
  </si>
  <si>
    <t>10736070501</t>
  </si>
  <si>
    <t>116367703</t>
  </si>
  <si>
    <t>522231961</t>
  </si>
  <si>
    <t>10238729253</t>
  </si>
  <si>
    <t>808778761</t>
  </si>
  <si>
    <t>1081129741</t>
  </si>
  <si>
    <t>10102287639</t>
  </si>
  <si>
    <t>10229331461</t>
  </si>
  <si>
    <t>10060701981</t>
  </si>
  <si>
    <t>520634328</t>
  </si>
  <si>
    <t>521662736</t>
  </si>
  <si>
    <t>524506203</t>
  </si>
  <si>
    <t>807715633</t>
  </si>
  <si>
    <t>796123016</t>
  </si>
  <si>
    <t>794746215</t>
  </si>
  <si>
    <t>10229400043</t>
  </si>
  <si>
    <t>10102167709</t>
  </si>
  <si>
    <t>794945459</t>
  </si>
  <si>
    <t>882071180</t>
  </si>
  <si>
    <t>519775300</t>
  </si>
  <si>
    <t>527447554</t>
  </si>
  <si>
    <t>807746556</t>
  </si>
  <si>
    <t>10154431535</t>
  </si>
  <si>
    <t>10239200819</t>
  </si>
  <si>
    <t>11368808574</t>
  </si>
  <si>
    <t>944516156</t>
  </si>
  <si>
    <t>796060169</t>
  </si>
  <si>
    <t>793719779</t>
  </si>
  <si>
    <t>799603057</t>
  </si>
  <si>
    <t>10239450942</t>
  </si>
  <si>
    <t>797577788</t>
  </si>
  <si>
    <t>10135946056</t>
  </si>
  <si>
    <t>10496398965</t>
  </si>
  <si>
    <t>807260814</t>
  </si>
  <si>
    <t>10102002650</t>
  </si>
  <si>
    <t>529036914</t>
  </si>
  <si>
    <t>10239187081</t>
  </si>
  <si>
    <t>9001643901</t>
  </si>
  <si>
    <t>194660491</t>
  </si>
  <si>
    <t>10239241750</t>
  </si>
  <si>
    <t>801332127</t>
  </si>
  <si>
    <t>262903138</t>
  </si>
  <si>
    <t>945410526</t>
  </si>
  <si>
    <t>194812467</t>
  </si>
  <si>
    <t>799032135</t>
  </si>
  <si>
    <t>10239669233</t>
  </si>
  <si>
    <t>525375400</t>
  </si>
  <si>
    <t>10239387854</t>
  </si>
  <si>
    <t>793930811</t>
  </si>
  <si>
    <t>10142232489</t>
  </si>
  <si>
    <t>10135960188</t>
  </si>
  <si>
    <t>194858582</t>
  </si>
  <si>
    <t>11105131849</t>
  </si>
  <si>
    <t>10311297472</t>
  </si>
  <si>
    <t>722917189</t>
  </si>
  <si>
    <t>10496298719</t>
  </si>
  <si>
    <t>9007379263</t>
  </si>
  <si>
    <t>55632000</t>
  </si>
  <si>
    <t>511607560</t>
  </si>
  <si>
    <t>10136631081</t>
  </si>
  <si>
    <t>9005747685</t>
  </si>
  <si>
    <t>10311410091</t>
  </si>
  <si>
    <t>10000633536</t>
  </si>
  <si>
    <t>52885153</t>
  </si>
  <si>
    <t>10238667641</t>
  </si>
  <si>
    <t>800340957</t>
  </si>
  <si>
    <t>8300170432</t>
  </si>
  <si>
    <t>9001287067</t>
  </si>
  <si>
    <t>794878501</t>
  </si>
  <si>
    <t>808073627</t>
  </si>
  <si>
    <t>8300890580</t>
  </si>
  <si>
    <t>10238639936</t>
  </si>
  <si>
    <t>8301229831</t>
  </si>
  <si>
    <t>8909009431</t>
  </si>
  <si>
    <t>8600516885</t>
  </si>
  <si>
    <t>9012891402</t>
  </si>
  <si>
    <t>10363943741</t>
  </si>
  <si>
    <t>10239430248</t>
  </si>
  <si>
    <t>10184718421</t>
  </si>
  <si>
    <t>464509209</t>
  </si>
  <si>
    <t>194253467</t>
  </si>
  <si>
    <t>530798230</t>
  </si>
  <si>
    <t>8999992821</t>
  </si>
  <si>
    <t>9005147087</t>
  </si>
  <si>
    <t>9012949748</t>
  </si>
  <si>
    <t>8300956140</t>
  </si>
  <si>
    <t>9012983604</t>
  </si>
  <si>
    <t>8999993337</t>
  </si>
  <si>
    <t>8903018861</t>
  </si>
  <si>
    <t>10136323345</t>
  </si>
  <si>
    <t>9001509121</t>
  </si>
  <si>
    <t>799788752</t>
  </si>
  <si>
    <t>10136208147</t>
  </si>
  <si>
    <t>10229310489</t>
  </si>
  <si>
    <t>10239159851</t>
  </si>
  <si>
    <t>10006148675</t>
  </si>
  <si>
    <t>9004913227</t>
  </si>
  <si>
    <t>8301461426</t>
  </si>
  <si>
    <t>9013066098</t>
  </si>
  <si>
    <t>9011726051</t>
  </si>
  <si>
    <t>9013117974</t>
  </si>
  <si>
    <t>9013109041</t>
  </si>
  <si>
    <t>8605355663</t>
  </si>
  <si>
    <t>9013141090</t>
  </si>
  <si>
    <t>9005527150</t>
  </si>
  <si>
    <t>9013150651</t>
  </si>
  <si>
    <t>9002418756</t>
  </si>
  <si>
    <t>9005131639</t>
  </si>
  <si>
    <t>8300390580</t>
  </si>
  <si>
    <t>9000198851</t>
  </si>
  <si>
    <t>901330099</t>
  </si>
  <si>
    <t>9004531662</t>
  </si>
  <si>
    <t>9008386651</t>
  </si>
  <si>
    <t>9001551071</t>
  </si>
  <si>
    <t>8600037359</t>
  </si>
  <si>
    <t>8000898974</t>
  </si>
  <si>
    <t>19380907</t>
  </si>
  <si>
    <t>8300655524</t>
  </si>
  <si>
    <t>797455038</t>
  </si>
  <si>
    <t>207951249</t>
  </si>
  <si>
    <t>9009590517</t>
  </si>
  <si>
    <t>8301168077</t>
  </si>
  <si>
    <t>ALEYRA CAPERA RODRIGUEZ</t>
  </si>
  <si>
    <t>LUIS CARLOS MORA VICTORINO</t>
  </si>
  <si>
    <t>ANDERSSON FABIAN NAVARRETE CARO</t>
  </si>
  <si>
    <t>DIKSON FERMIN TORRES CORTES</t>
  </si>
  <si>
    <t>CARLOS ANDRES CASTILLO PAEZ</t>
  </si>
  <si>
    <t>BILSAM  LOPEZ CARDENAS</t>
  </si>
  <si>
    <t>GLORIA MIREYA CARO CIFUENTES</t>
  </si>
  <si>
    <t>DARWIN JOHAN CRISTANCHO MICAN</t>
  </si>
  <si>
    <t>MIGUEL FERNANDO SANCHEZ RUIZ</t>
  </si>
  <si>
    <t>JOSE LUIS GARZON RAMIREZ</t>
  </si>
  <si>
    <t>JULIO EDUARDO BURBANO TORO</t>
  </si>
  <si>
    <t>LUIS FERNANDO URREGO FONSECA</t>
  </si>
  <si>
    <t>FRANCISCO ANTONIO CAMACHO GUTIERREZ</t>
  </si>
  <si>
    <t>CRISTIAN ALEJANDRO SANTAMARIA</t>
  </si>
  <si>
    <t>LUCAS ANDRES CEDIEL MENDEZ</t>
  </si>
  <si>
    <t>JENNY PAOLA RINCON BAREÑO</t>
  </si>
  <si>
    <t>JAIRO  MOLANO GUZMAN</t>
  </si>
  <si>
    <t>EDGAR ANDRES TOQUICA GIRALDO</t>
  </si>
  <si>
    <t>JOHN FREDY AGUIRRE CORREA</t>
  </si>
  <si>
    <t>ERNESTO  CAPERA RODRIGUEZ</t>
  </si>
  <si>
    <t>LILIA YOBANA ESPINAL ESPINAL</t>
  </si>
  <si>
    <t>MONICA ALEXANDRA GOMEZ SARMIENTO</t>
  </si>
  <si>
    <t>YEIMI ALEJANDRA ROJAS CORREA</t>
  </si>
  <si>
    <t>ANDRES CAMILO VELASQUEZ LEON</t>
  </si>
  <si>
    <t>CESAR FRUTO CORREDOR GOMEZ</t>
  </si>
  <si>
    <t>JOSE MISAEL PUIN CASTRO</t>
  </si>
  <si>
    <t>CAMILO ANDRES ALVAREZ GACHARNA</t>
  </si>
  <si>
    <t>MARLENE  CONTRERAS LOZANO</t>
  </si>
  <si>
    <t>RAFAEL  RODRIGUEZ GARCIA</t>
  </si>
  <si>
    <t>LEYDI JOHANNA TAMARA RODRIGUEZ</t>
  </si>
  <si>
    <t>MARIO  CHAVARRO</t>
  </si>
  <si>
    <t>BAUDILIO  DURAN MENDIVELSO</t>
  </si>
  <si>
    <t>JOSE WILSON PINZON BERMUDEZ</t>
  </si>
  <si>
    <t>LUIS MIGUEL BELTRAN GAMBOA</t>
  </si>
  <si>
    <t>LUZ HEIDI QUIROGA GARCIA</t>
  </si>
  <si>
    <t>OSWALDO  GOMEZ VEGA</t>
  </si>
  <si>
    <t>JOSE ARMANDO RUIZ CALDERON</t>
  </si>
  <si>
    <t>LUIS CARLOS GARZON CORTES</t>
  </si>
  <si>
    <t>JUAN DAVID CASTRO CASTILLO</t>
  </si>
  <si>
    <t>ALEXANDER  RAMIREZ GRANADOS</t>
  </si>
  <si>
    <t>ELIANA YURIED BENITO LADINO</t>
  </si>
  <si>
    <t>CLAUDIA LILIANA MONTOYA MAULEDOUX</t>
  </si>
  <si>
    <t>OLGA LUCIA HERNANDEZ MELO</t>
  </si>
  <si>
    <t>MARTHA CECILIA HERNANDEZ TIBADUIZA</t>
  </si>
  <si>
    <t>NELLY STELLA LOPEZ SILVA</t>
  </si>
  <si>
    <t>CRISTIAN FERNANDO FLOREZ HERRERA</t>
  </si>
  <si>
    <t>JOHN YEZID HERRERA MATIAS</t>
  </si>
  <si>
    <t>ARCADIO  SARMIENTO RAMIREZ</t>
  </si>
  <si>
    <t>JAIRO  RODRIGUEZ VALDERRAMA</t>
  </si>
  <si>
    <t>LINDA VANESSA ACUÑA RAMIREZ</t>
  </si>
  <si>
    <t>WILLIAM CESAR PARADA PAEZ</t>
  </si>
  <si>
    <t>MIGUEL ANGEL DELGADO BARRERA</t>
  </si>
  <si>
    <t>JAIME ALEXANDER ARBELAEZ ANGEL</t>
  </si>
  <si>
    <t>ROBINSON  PITTA JIMENEZ</t>
  </si>
  <si>
    <t>ALBERT YESID GIL PEREZ</t>
  </si>
  <si>
    <t>GERMAN  LOPEZ ARIAS</t>
  </si>
  <si>
    <t>ROSALBA  DAZA PARRA</t>
  </si>
  <si>
    <t>CRISTIAN CAMILO RAMOS QUIJANO</t>
  </si>
  <si>
    <t>EDNA ROCIO ZULUAGA FAJARDO</t>
  </si>
  <si>
    <t>JENNIFER ANDREA CASTRO PRIETO</t>
  </si>
  <si>
    <t>CARLOS ALEXANDER CASTILLO MUÑOZ</t>
  </si>
  <si>
    <t>INDRYS MILENA GUERRERO MARTINEZ</t>
  </si>
  <si>
    <t>MARY LUZ VIASUS ROMERO</t>
  </si>
  <si>
    <t>JAIRO  ARGUELLO BORDA</t>
  </si>
  <si>
    <t>DANILO ALFONSO HERNANDEZ MONTENEGRO</t>
  </si>
  <si>
    <t>JOHANNA XIMENA GOMEZ MALPICA</t>
  </si>
  <si>
    <t>LUZ MARINA VARELA VILLALOBOS</t>
  </si>
  <si>
    <t>NIDIA ESPERANZA MURILLO BRICEÑO</t>
  </si>
  <si>
    <t>JOSE DAVID URBINA TORRES</t>
  </si>
  <si>
    <t>DIANA CAROLINA PEREZ RANGEL</t>
  </si>
  <si>
    <t>GUILLERMO  ACOSTA VERA</t>
  </si>
  <si>
    <t>MARIA ALEJANDRA ZULUAGA ABRIL</t>
  </si>
  <si>
    <t>JENNY ANDREA MONTOYA HERNANDEZ</t>
  </si>
  <si>
    <t>MONICA ALEJANDRA PERILLA FONTECHA</t>
  </si>
  <si>
    <t>CARLOS EDUARDO QUIROGA PINZON</t>
  </si>
  <si>
    <t>YEISON ESTIVEN GALINDO BARBOSA</t>
  </si>
  <si>
    <t>YENIFER ALEJANDRA NIÑO VARGAS</t>
  </si>
  <si>
    <t>ANDERSSON FABIAN RINCON ALMARIO</t>
  </si>
  <si>
    <t>LEIDY JOHANA RODRIGUEZ MARTINEZ</t>
  </si>
  <si>
    <t>JAVIER DEJESUS TRESPALACIOS QUINTERO</t>
  </si>
  <si>
    <t>ADRIANA MARCELA FANDIÑO MONSALVE</t>
  </si>
  <si>
    <t>DIANA ISABEL BRAVO CORDOBA</t>
  </si>
  <si>
    <t>MARIA DEL PILAR TRUJILLO PINZON</t>
  </si>
  <si>
    <t>DIANA ESPERANZA BOJACA IZQUIERDO</t>
  </si>
  <si>
    <t>JAIME DARIO PARDO RODRIGUEZ</t>
  </si>
  <si>
    <t>LUIS DANIEL MIRANDA CIFUENTES</t>
  </si>
  <si>
    <t>MIGUEL ANGEL ESPINOSA PARRA</t>
  </si>
  <si>
    <t>FREDY  RODRIGUEZ GARCIA</t>
  </si>
  <si>
    <t>CRISTIAN CAMILO RUBIANO GRANADA</t>
  </si>
  <si>
    <t>JULIAN  ARIZA BACHILLER</t>
  </si>
  <si>
    <t>CINDY MARIAN GUEVARA GOMEZ</t>
  </si>
  <si>
    <t>SANDRA VIVIANA RIATIVA PINILLA</t>
  </si>
  <si>
    <t>JAIRO YECID VILLALBA AREVALO</t>
  </si>
  <si>
    <t>MARIS STELLA PILLIMUE CABRERA</t>
  </si>
  <si>
    <t>EDWIN GUILLERMO MOLINA CARDONA</t>
  </si>
  <si>
    <t>DELCY VIVIANA GOMEZ ORTIZ</t>
  </si>
  <si>
    <t>ARNOLDO ELIECER SOSA RODRIGUEZ</t>
  </si>
  <si>
    <t>OSCAR DAVID DIAZ MAULEDOUX</t>
  </si>
  <si>
    <t>FELIX ANTONIO CASTILLO MOSQUERA</t>
  </si>
  <si>
    <t>LUIS ANDRES ALVAREZ TORRADO</t>
  </si>
  <si>
    <t>ANDREA KATHERIN ABRL RODRIGUEZ</t>
  </si>
  <si>
    <t>ANA DEL PILAR DUARTE MURILLO</t>
  </si>
  <si>
    <t>KELLYS PATRICIA HERNANDEZ ARROYO</t>
  </si>
  <si>
    <t>ORLANDO  AVENDAÑO RAMIREZ</t>
  </si>
  <si>
    <t>DORA VICTORIA CASTIBLANCO MENDOZA</t>
  </si>
  <si>
    <t>ERIKA ANDREA GONZALEZ GARCIA</t>
  </si>
  <si>
    <t xml:space="preserve">PEDRO NICOLAS LADINO SALAMANCA </t>
  </si>
  <si>
    <t>EDGAR ARMANDO GUTIERREZ TORRES</t>
  </si>
  <si>
    <t>JOSE DE LOS REYES BALLESTEROS BALLESTEROS</t>
  </si>
  <si>
    <t>ANLLY PAOLA NIETO MOLINA</t>
  </si>
  <si>
    <t>JUAN PABLO ORTEGA WALTEROS</t>
  </si>
  <si>
    <t>VICTOR JOSE MENDOZA MANJARRES</t>
  </si>
  <si>
    <t>LILIANA ANDREA VASQUEZ VALENCIA</t>
  </si>
  <si>
    <t>NELSON FABIAN QUINTERO LOZANO</t>
  </si>
  <si>
    <t>FREDY FRANKY GARZON SALAS</t>
  </si>
  <si>
    <t>JONATHAN ANDRES MORENO MORALES</t>
  </si>
  <si>
    <t>JULIO CESAR OTALORA NEISA</t>
  </si>
  <si>
    <t>NUBIA ROCIO POVEDA PARRA</t>
  </si>
  <si>
    <t>ANDERSON GUTIERREZ MEJIA</t>
  </si>
  <si>
    <t>VLADIMIR  CARRILLO PALLARES</t>
  </si>
  <si>
    <t>MARTHA ESPERANZA ROMERO NIÑO</t>
  </si>
  <si>
    <t>YENNY MARCELA JIMENEZ GOMEZ</t>
  </si>
  <si>
    <t>MARIA ANGELICA RIVERA CAMARGO</t>
  </si>
  <si>
    <t>GINA ALEXANDRA BERMUDEZ GOMEZ</t>
  </si>
  <si>
    <t>VIVIANA MARCELA NIÑO RODRIGUEZ</t>
  </si>
  <si>
    <t>LUZ ANGIE DIAZ PANTOJA</t>
  </si>
  <si>
    <t>ALFONSO  PINZON MUÑOZ</t>
  </si>
  <si>
    <t>LUIS ALEJANDRO CUESTAS MARTIN</t>
  </si>
  <si>
    <t>AUGUSTO ENRIQUE CASTRO CORTES</t>
  </si>
  <si>
    <t>EDGAR  GOYENECHE MUÑOZ</t>
  </si>
  <si>
    <t>GUILLERMO  FORERO APONTE</t>
  </si>
  <si>
    <t>ALVARO ALEXIS MEDINA ROMERO</t>
  </si>
  <si>
    <t>JOSE ALFREDO MORA MORA</t>
  </si>
  <si>
    <t>SANDRA LILIANA CARDONA MUÑOZ</t>
  </si>
  <si>
    <t>ROSA MARIA PATIÑO</t>
  </si>
  <si>
    <t>LAURA XIMENA ARISTIZABAL ACOSTA</t>
  </si>
  <si>
    <t>JORGE EDUARDO GOMEZ VALBUENA</t>
  </si>
  <si>
    <t>ENERIETH  CUADROS HERNANDEZ</t>
  </si>
  <si>
    <t>ZULMA NATALIA TIBOCHA GOMEZ</t>
  </si>
  <si>
    <t>LUCAS WILSON GONZALEZ MENDOZA</t>
  </si>
  <si>
    <t>DIANA CONSTANZA REINA MORENO</t>
  </si>
  <si>
    <t>VIVIAN ALEXANDRA OTALORA GIL</t>
  </si>
  <si>
    <t>SARASOFIA MARGARITA PINEDA CAMACHO</t>
  </si>
  <si>
    <t>SANDRA CAROLINA CORTES GUTIERREZ</t>
  </si>
  <si>
    <t>LUZ YANETH MORENO OTALORA</t>
  </si>
  <si>
    <t>YESIKA  GARCIA VALENCIA</t>
  </si>
  <si>
    <t>ARGEMIRO  RINCON ORTIZ</t>
  </si>
  <si>
    <t>OMAR ALBERTO IBAÑEZ JIMENEZ</t>
  </si>
  <si>
    <t>LADY YOLANDA GOMEZ MORENO</t>
  </si>
  <si>
    <t>JORGE CAMILO PUENTES LOPEZ</t>
  </si>
  <si>
    <t>PEDRO JULIO ALDANA ALONSO</t>
  </si>
  <si>
    <t>JENNY PAOLA MARTINEZ CELY</t>
  </si>
  <si>
    <t>LEIDY STELANNIA CALDERON SALAMANCA</t>
  </si>
  <si>
    <t>JUAN SEBASTIAN RODRIGUEZ AMARILLO</t>
  </si>
  <si>
    <t>YEIMY CAMILA TRIANA VIGOYA</t>
  </si>
  <si>
    <t>ANGEE KATHERINE AVILA RODRIGUEZ</t>
  </si>
  <si>
    <t>JULIO CESAR ESPAÑOL SARMIENTO</t>
  </si>
  <si>
    <t>NESTOR MIGUEL PULECIO ESPINOSA</t>
  </si>
  <si>
    <t>LEIDY TATIANA ROMERO ABRIL</t>
  </si>
  <si>
    <t>WILLIAM ALBEIRO SUAREZ MONROY</t>
  </si>
  <si>
    <t>JULIA CAROLINA GOMEZ BECERRA</t>
  </si>
  <si>
    <t>JENNY VERONICA OSORIO CASTRO</t>
  </si>
  <si>
    <t>VICTOR ALEXIS BAUTISTA RICO</t>
  </si>
  <si>
    <t>EDILBERTO  PARRA CASAS</t>
  </si>
  <si>
    <t>HERNANDO ELIAS GARCIA VARGAS</t>
  </si>
  <si>
    <t>LIBARDO  GUASCA DIAZ</t>
  </si>
  <si>
    <t>YOLANDA  CALDERON</t>
  </si>
  <si>
    <t>SANDRA YINETH FAJARDO USAQUEN</t>
  </si>
  <si>
    <t>LYCED MENDEZ SOLAQUE</t>
  </si>
  <si>
    <t>MAICOL STIVEN BABATIVA PATIÑO</t>
  </si>
  <si>
    <t>JAIME HUMBERTO GARZON DIAZ</t>
  </si>
  <si>
    <t>ALEXANDRA MILENA GONZALEZ</t>
  </si>
  <si>
    <t>NATALIA  MORENO QUIROGA</t>
  </si>
  <si>
    <t>LAURA MANUELA SAAVEDRA VELASCO</t>
  </si>
  <si>
    <t>JAIME RENE ROJAS MILLAN</t>
  </si>
  <si>
    <t>MIGUEL ANGEL RIVERA CORTES</t>
  </si>
  <si>
    <t>DEISY BIVIANA SANCHEZ CARRILLO</t>
  </si>
  <si>
    <t>ANDRES MAYORGA RIVEROS</t>
  </si>
  <si>
    <t>ALEXANDER  GONZALEZ RAMIREZ</t>
  </si>
  <si>
    <t>CINDY PAOLA PRIETO DUARTE</t>
  </si>
  <si>
    <t>CRISTHIAN CAMILO MUNEVAR CRISTIANO</t>
  </si>
  <si>
    <t>YINET VIVERLY NUÑEZ BEDOYA</t>
  </si>
  <si>
    <t>JAVIER ESTIVEN MORALES MESA</t>
  </si>
  <si>
    <t>VICTOR RODOLFO SAENZ DUQUE</t>
  </si>
  <si>
    <t>DIANA CAROLINA ZEA GONZALEZ</t>
  </si>
  <si>
    <t>NANCY MILENA LOPEZ MOJICA</t>
  </si>
  <si>
    <t>CESAR DAVID BARRERO RODRIGUEZ</t>
  </si>
  <si>
    <t>LEIDY JINETH RODRIGUEZ QUINCHUCUA</t>
  </si>
  <si>
    <t>SNEIDER ANDRES ALZATE CAMACHO</t>
  </si>
  <si>
    <t>STEFANY LIZETH NEISA AVILA</t>
  </si>
  <si>
    <t>DEISY VIVIANA SANDOVAL RIVERA</t>
  </si>
  <si>
    <t>JEERY  BOHORQUEZ CASTAÑEDA</t>
  </si>
  <si>
    <t>YURI MASSIEL CRISTANCHO MORALES</t>
  </si>
  <si>
    <t>MARCO ANTONIO BALLESTEROS AGUIRRE</t>
  </si>
  <si>
    <t>JENNIFER ALEXANDRA MORENO PERDOMO</t>
  </si>
  <si>
    <t>JENNIFFER  GUILLEN HERNANDEZ</t>
  </si>
  <si>
    <t>CARLOS HECTOR PINZON BALLESTEROS</t>
  </si>
  <si>
    <t>ERNESTO  CADENA GUERRERO</t>
  </si>
  <si>
    <t>DIEGO ANDRES ROJAS CAMARGO</t>
  </si>
  <si>
    <t>FABIO HERNAN DAVILA VALENZUELA</t>
  </si>
  <si>
    <t>JORGE AUGUSTO CASTIBLANCO ESLAVA</t>
  </si>
  <si>
    <t>JESSICA LICETH LOPEZ ACERO</t>
  </si>
  <si>
    <t>CARLOS ARTURO MARTINEZ ESPINOSA</t>
  </si>
  <si>
    <t>JUAN PABLO TOSCANO CONTRERAS</t>
  </si>
  <si>
    <t>JOSE ANDRES SALINAS WILCHES</t>
  </si>
  <si>
    <t>JOHN ALEXANDER DIMATE BARRERA</t>
  </si>
  <si>
    <t>GINA PAOLA MATIZ SIERRA</t>
  </si>
  <si>
    <t>ROCIO  SALGADO ESPARZA</t>
  </si>
  <si>
    <t>ANGELA MARIA TORRES QUIROGA</t>
  </si>
  <si>
    <t>ADRIANA PATRICIA CRUZ PINTO</t>
  </si>
  <si>
    <t>JULIETH ANDREA ROJAS DELGADILLO</t>
  </si>
  <si>
    <t>ANDREA CATALINA CARRASCAL GIRALDO</t>
  </si>
  <si>
    <t>ANGELA JOHANNA URIBE PARRA</t>
  </si>
  <si>
    <t>ANYI LICED TORRES CAPERA</t>
  </si>
  <si>
    <t>JEFERSSON GONZALO GOMEZ CASTIBLANCIO</t>
  </si>
  <si>
    <t>ERNESTO  COY COY</t>
  </si>
  <si>
    <t>KERLEY MAURICIO ESPINOSA RODRIGUEZ</t>
  </si>
  <si>
    <t>ANDRES DUVAN CORTES PAEZ</t>
  </si>
  <si>
    <t>LUIS EDUARDO BELTRAN ACOSTA</t>
  </si>
  <si>
    <t>YASSON YAIR PEREA MOSQUERA</t>
  </si>
  <si>
    <t>OLGA LUCIA CORTES SARMIENTO</t>
  </si>
  <si>
    <t>HAROLD RICARDO BENAVIDES ORJUELA</t>
  </si>
  <si>
    <t>LUIS ESTEBAN GARZON SANCHEZ</t>
  </si>
  <si>
    <t>CINDY JINETH VALVUENA SABOGAL/LUIS EDUARDO SANCHEZ MORENO</t>
  </si>
  <si>
    <t>ASLEY YURANY ROBAYO BELTRAN</t>
  </si>
  <si>
    <t>DEIBY FABIAN SANCHEZ VALVUENA</t>
  </si>
  <si>
    <t>YESSICA PAOLA OYOLA HUERFANO</t>
  </si>
  <si>
    <t>GIOVANNI  CANCINO CONTENTO</t>
  </si>
  <si>
    <t>MARIA LUDIVIA JIMENEZ PEREZ</t>
  </si>
  <si>
    <t>ALEXANDRA  OSORIO SANCHEZ</t>
  </si>
  <si>
    <t>HECTOR MANUEL ESCAMILLA SALAZAR</t>
  </si>
  <si>
    <t>JAIRO HUMBERTO BETANCOURT PARDO</t>
  </si>
  <si>
    <t>LUIS ALBERTO HERNANDEZ SILVA</t>
  </si>
  <si>
    <t>MARIA ISABEL BENAVIDES FUENTES</t>
  </si>
  <si>
    <t>LAURA NATALI MEDINA RAMIREZ</t>
  </si>
  <si>
    <t>JAIRO  CARVAJAL LIZARAZO</t>
  </si>
  <si>
    <t>JULIO CESAR BARAJAS RINCON</t>
  </si>
  <si>
    <t>ANA MARIA TORRES VEGA</t>
  </si>
  <si>
    <t>JULIE EMPERATRIZ BLANCO BARRETO</t>
  </si>
  <si>
    <t>JOAN PAOLO JIMENEZ CRUZ</t>
  </si>
  <si>
    <t>NOLBERTO  DIAZ TOBAR</t>
  </si>
  <si>
    <t>JENNIFER MILADY CULMA TORRES</t>
  </si>
  <si>
    <t>JULLIET DE LOS ANGELES CAPADOR QUINTERO</t>
  </si>
  <si>
    <t>IVAN MAURICIO AREVALO BARRIOS</t>
  </si>
  <si>
    <t>CESAR AUGUSTO VARELA SABRICA</t>
  </si>
  <si>
    <t>CARLOS ARTURO SANTANA ANGEL</t>
  </si>
  <si>
    <t>CRISTIAN BERNAL BAUTISTA</t>
  </si>
  <si>
    <t>WILSON DAVID FEIJO GARCIA</t>
  </si>
  <si>
    <t>JUAN CARLOS PINZON BERMUDEZ</t>
  </si>
  <si>
    <t>JOHNATAN ARLEY TORIFIO FRANC</t>
  </si>
  <si>
    <t>GERMAN DANIEL BERNAL CAMACHO</t>
  </si>
  <si>
    <t>DIEGO ANDRES PUERTAS NIÑO</t>
  </si>
  <si>
    <t>JANETH ESPERANZA ORTIZ DELGADO</t>
  </si>
  <si>
    <t>GLORIA CECILIA FAJARDO ORTIZ</t>
  </si>
  <si>
    <t xml:space="preserve">KEVINS CASTILLO TENORIO </t>
  </si>
  <si>
    <t>IMPULSAR FUNDACION SOCIAL</t>
  </si>
  <si>
    <t>PABLO ENRIQUE MOSQUERA VARGAS</t>
  </si>
  <si>
    <t>JUAN MANUEL PACHECO</t>
  </si>
  <si>
    <t>HEIMER ANDRES MAYORGA TOCANCIPA</t>
  </si>
  <si>
    <t>NIEVES MERCEDES LEMUS GARCIA</t>
  </si>
  <si>
    <t>KEWIN CAMILO GONZALEZ LARGO</t>
  </si>
  <si>
    <t>JORGE ALFONSO LEMUS SANTOS</t>
  </si>
  <si>
    <t>CRISTIAN MIGUEL TOVAR</t>
  </si>
  <si>
    <t>ANDRES FELIPE GONZALEZ OSORIO</t>
  </si>
  <si>
    <t xml:space="preserve">ANA MILENA VALENCIA VARGAS </t>
  </si>
  <si>
    <t>ANA GERALDIN PATIÑO VALVUENA</t>
  </si>
  <si>
    <t>WILSON RAMIREZ MORENO</t>
  </si>
  <si>
    <t>PAOLA ALEXANDRA MORENO GRAY SMITH</t>
  </si>
  <si>
    <t>JAIR ARMANDO MORA DIAZ</t>
  </si>
  <si>
    <t>RAFAEL GILBERTO DIAZ JIMENEZ</t>
  </si>
  <si>
    <t>EDNA YAMILE VELEZ CAICEDO</t>
  </si>
  <si>
    <t>CINDY JINETH VALVUENA SABOGAL</t>
  </si>
  <si>
    <t>WILLIAM HERNAN ARENAS CUESTA</t>
  </si>
  <si>
    <t>FABIAN FERNANDO FUNEME FUQUEN</t>
  </si>
  <si>
    <t>WILMER ANTONIO VILORIA PAEZ</t>
  </si>
  <si>
    <t>INVERSIONES VIRTUAL COLOMBIA S.A.S</t>
  </si>
  <si>
    <t>JULIO LEONCIO SUAREZ CASTELLANOS</t>
  </si>
  <si>
    <t>DAYSSI ROCIO MARTINEZ RODRIGUEZ</t>
  </si>
  <si>
    <t>MADROÑERO ESCOBAR SEBASTIAN ALEJANDRO</t>
  </si>
  <si>
    <t>DISEÑO CONFECCION Y COMERCIALIZACION TEXTIL S A S</t>
  </si>
  <si>
    <t>CASANOVA MEZA JEYMAR</t>
  </si>
  <si>
    <t>YERALDINE  HERNANDEZ SALAMANCA</t>
  </si>
  <si>
    <t>MARIA LEONOR QUIROGA BARRAGAN</t>
  </si>
  <si>
    <t>NILWER ANDRES AGUILAR PINEDA</t>
  </si>
  <si>
    <t>LEONARDO JAVIER DELGADO SANDOVAL</t>
  </si>
  <si>
    <t>AUDIO DAZ P A SYSTEM S A S</t>
  </si>
  <si>
    <t>INGENIERIA Y DESARROLLO URBANISTICO SAS</t>
  </si>
  <si>
    <t>CARLOS ALBERTO OLARTE AVILA</t>
  </si>
  <si>
    <t>DANIEL FERNANDO VEGA SILVA</t>
  </si>
  <si>
    <t>FUNDACION DE CIENCIA Y TECNOLOGIA GLOBAL</t>
  </si>
  <si>
    <t>MANUEL ALFREDO FAJARDO PINZON</t>
  </si>
  <si>
    <t>ESRI COLOMBIA S. A. S.</t>
  </si>
  <si>
    <t>COLOMBIANA DE COMERCIO SA</t>
  </si>
  <si>
    <t>PRODUCTOS DE SEGURIDAD S.A. - PRODESEG S.A.</t>
  </si>
  <si>
    <t>UNION TEMPORAL SALONES MIC 2019</t>
  </si>
  <si>
    <t>ANNI ESTHER ZUÑIGA PEREA</t>
  </si>
  <si>
    <t>LUISA FERNANDA RUSSI RAMOS</t>
  </si>
  <si>
    <t>TANIA BRIGITTE BUSTOS POPAYAN</t>
  </si>
  <si>
    <t>MARIA DEL CARMEN BENITEZ SUA</t>
  </si>
  <si>
    <t>JESUS ANTONIO GALEANO MARTINEZ</t>
  </si>
  <si>
    <t>YULY CONSTANZA CARDENAS MENDEZ</t>
  </si>
  <si>
    <t>ORQUESTA FILARMONICA DE BOGOTA</t>
  </si>
  <si>
    <t>DOUZE SAS</t>
  </si>
  <si>
    <t>CONSORCIO VIAL BOGOTA</t>
  </si>
  <si>
    <t>FUNDACION SOCIAL VIVE COLOMBIA</t>
  </si>
  <si>
    <t>CONSORCIO BRIDGES 2019</t>
  </si>
  <si>
    <t>INSTITUTO DISTRITAL PARA LA PROTECCION DE LA NIÑEZ Y DE LA JUVENTUD - IDIPRON</t>
  </si>
  <si>
    <t>FABRICA NACIONAL DE AUTOPARTES S.A. FANALCA S.A.</t>
  </si>
  <si>
    <t>JONATHAN FERNANDO FAJARDO MARULANDA</t>
  </si>
  <si>
    <t>FUNDACION SOCIAL PARA LA RECREACION LA CULTURA Y EL DEPORTE</t>
  </si>
  <si>
    <t>JAIRO VARGAS</t>
  </si>
  <si>
    <t>INGRID JULIETH PINZON SOLER</t>
  </si>
  <si>
    <t>JAIRO  RUIZ RAMIREZ</t>
  </si>
  <si>
    <t>ADRIANA MARITZA GARAVITO GARCIA</t>
  </si>
  <si>
    <t>JOAN SEBASTIAN LOPEZ FONSECA</t>
  </si>
  <si>
    <t>JONATHAN STIVEN FONSECA OLAYA</t>
  </si>
  <si>
    <t>PRANA CONSTRUCTORA SAS</t>
  </si>
  <si>
    <t>DISEÑO INTERVENTORIA Y CONSTRUCCION DE OBRAS ARQUITECTONICAS Y CIVILES LTDA</t>
  </si>
  <si>
    <t>UNION TEMPORAL DEPORTES SAN CRISTOBAL 2</t>
  </si>
  <si>
    <t>ICOD CONSTRUCCIONES Y PROYECTOS SAS</t>
  </si>
  <si>
    <t>CONSORCIO AR OP 2019</t>
  </si>
  <si>
    <t>CONSORCIO MALLA VIAL BBC</t>
  </si>
  <si>
    <t>FERRETERIA LA ESCUADRA LTDA.</t>
  </si>
  <si>
    <t>CONSORCIO INTERVENTORIA SC</t>
  </si>
  <si>
    <t>GRUPO EMPRESARIAL MADEX S A S</t>
  </si>
  <si>
    <t>UNION TEMPORAL ROAD DESIGN</t>
  </si>
  <si>
    <t>MIRS LATINOAMERICA S A S</t>
  </si>
  <si>
    <t>ZONA CONSULTING S A S</t>
  </si>
  <si>
    <t>FUNDACION TECNOLOGICA ALBERTO MERANI</t>
  </si>
  <si>
    <t>UNION TEMPORAL VINCASA</t>
  </si>
  <si>
    <t>NEX COMPUTER SAS</t>
  </si>
  <si>
    <t>CONSORCIO TREMUN</t>
  </si>
  <si>
    <t>DREAMS EVENT PLANNING SERVICES S A S</t>
  </si>
  <si>
    <t>ABOVE SAS</t>
  </si>
  <si>
    <t>CENCOSUD COLOMBIA S.A.</t>
  </si>
  <si>
    <t>METALICAS LA INDUSTRIAL LTDA</t>
  </si>
  <si>
    <t>COMERCIALIZADORA SERLE.COM SAS</t>
  </si>
  <si>
    <t>JOSE ALBERTO SERRANO SUAREZ</t>
  </si>
  <si>
    <t>FUNDACIÓN DE CIENCIAS Y TECNOLOGÍA GLOBAL</t>
  </si>
  <si>
    <t>TECNI REPUESTOS INDUSTRIALES LTDA</t>
  </si>
  <si>
    <t>CONSULTORIA ESTRUCTURAL Y DE CONSTRUCCION S A S</t>
  </si>
  <si>
    <t>ESTUDIOS TERRITORIOS SAS</t>
  </si>
  <si>
    <t>TECNOLOGIA MEDIOAMBIENTAL ALEMANA LTDA</t>
  </si>
  <si>
    <t>DISTRIBUIDORA NISSAN S.A.</t>
  </si>
  <si>
    <t>HELBER FABIAN CASALLAS ROMERO</t>
  </si>
  <si>
    <t>FLOR MERY RAYO CORTES</t>
  </si>
  <si>
    <t>ALEYRA  CAPERA RODRIGUEZ</t>
  </si>
  <si>
    <t>UNION TEMPORAL INTERPARQUES</t>
  </si>
  <si>
    <t>ING. INGENIERIA S.A.</t>
  </si>
  <si>
    <t>DISEÑOS GEOTECNICOS S A S</t>
  </si>
  <si>
    <t>SUBRED INTEGRADA DE SERVICIOS DE SALUD CENTRO ORIENTE ESE</t>
  </si>
  <si>
    <t>PARTEQUIPOS MAQUINARIA S A</t>
  </si>
  <si>
    <t>x</t>
  </si>
  <si>
    <t>Contratar la prestacion del servicio de mantenimiento preventivo y correctivo a los equipos que conforman la plataforma tecnologica de la alcaldia local de san cristobal y la junta administradora local</t>
  </si>
  <si>
    <t>CONTRATAR EL SUMINISTRO DE MATERIALES ELÉCTRICOS, DE CONSTRUCCIÓN, MADERA, HERRAMIENTA, FONTANERÍA, Y FERRETERÍA EN GENERAL PARA EL MANTENIMIENTO DE LAS INSTALACIONES DE LA ALCALDÍA LOCAL DE SAN CRISTÓBAL Y/O LOS BIENES SUSCRITOS AL FONDO DE DESARROLLO LOCAL DE SAN CRISTÓBAL</t>
  </si>
  <si>
    <t>HONORARIOS EDILES</t>
  </si>
  <si>
    <t>PRODUCTOS DE HORNOS DE COQUE, DE REFINACIÓN DE PETRÓLEO Y COMBUSTIBLE</t>
  </si>
  <si>
    <t>MUEBLES; OTROS BIENES TRANSPORTABLES N.C.P.</t>
  </si>
  <si>
    <t xml:space="preserve">SERVICIOS LOCALES DE ENTREGA </t>
  </si>
  <si>
    <t>SERVICIOS DE SEGUROS DE VIDA COLECTIVA DE LOS EDILES</t>
  </si>
  <si>
    <t>SERVICIOS DE SEGUROS DE SALUD EDILES</t>
  </si>
  <si>
    <t>OTROS SERVICIOS DE SEGUROS DISTINTOS DE LOS SEGUROS DE VIDA N.C.P.</t>
  </si>
  <si>
    <t>SERVICIOS DE PUBLICIDAD Y EL SUMINISTRO DE ESPACIO O TIEMPO PUBLICITARIOS</t>
  </si>
  <si>
    <t>SERVICIOS DE TELEFONÍA FIJA</t>
  </si>
  <si>
    <t>SERVICIOS DE PROTECCIÓN (GUARDAS DE SEGURIDAD)</t>
  </si>
  <si>
    <t>SERVICIOS DE LIMPIEZA GENERAL</t>
  </si>
  <si>
    <t>SERVICIOS DE COPIA Y REPRODUCCIÓN</t>
  </si>
  <si>
    <t>SERVICIOS DE MANTENIMIENTO Y REPARACIÓN DE COMPUTADORES Y EQUIPO PERIFÉRICO</t>
  </si>
  <si>
    <t>SERVICIOS DE MANTENIMIENTO Y REPARACIÓN DE MAQUINARIA Y EQUIPO DE TRANSPORTE</t>
  </si>
  <si>
    <t>SERVICIOS DE REPARACIÓN DE MUEBLES</t>
  </si>
  <si>
    <t>ENERGÍA</t>
  </si>
  <si>
    <t>ACUEDUCTO Y ALCANTARILLADO</t>
  </si>
  <si>
    <t>ASEO</t>
  </si>
  <si>
    <t>FDLSC-MC-052-2019</t>
  </si>
  <si>
    <t>FDLSC-SAMC-033-2019</t>
  </si>
  <si>
    <t>3-1-2-02-02-03-0006-003</t>
  </si>
  <si>
    <t>3-1-2-02-02-03-0006-006</t>
  </si>
  <si>
    <t>3-1-1-04-01-02-0000-000</t>
  </si>
  <si>
    <t>3-1-2-02-01-02-0003-000</t>
  </si>
  <si>
    <t>3-1-2-02-01-02-0008-000</t>
  </si>
  <si>
    <t>3-1-2-02-02-01-0006-002</t>
  </si>
  <si>
    <t>3-1-2-02-02-02-0001-005</t>
  </si>
  <si>
    <t>3-1-2-02-02-02-0001-006</t>
  </si>
  <si>
    <t>3-1-2-02-02-02-0001-012</t>
  </si>
  <si>
    <t>3-1-2-02-02-03-0003-010</t>
  </si>
  <si>
    <t>3-1-2-02-02-03-0004-001</t>
  </si>
  <si>
    <t>3-1-2-02-02-03-0005-001</t>
  </si>
  <si>
    <t>3-1-2-02-02-03-0005-002</t>
  </si>
  <si>
    <t>3-1-2-02-02-03-0005-003</t>
  </si>
  <si>
    <t>3-1-2-02-02-03-0006-004</t>
  </si>
  <si>
    <t>3-1-2-02-02-04-0001-001</t>
  </si>
  <si>
    <t>3-1-2-02-02-04-0001-002</t>
  </si>
  <si>
    <t>3-1-2-02-02-04-0001-003</t>
  </si>
  <si>
    <t>9006863782</t>
  </si>
  <si>
    <t>HELP SOLUCIONES INFORMATICAS HSI SAS</t>
  </si>
  <si>
    <t>8301094201</t>
  </si>
  <si>
    <t>BRAND CENTER LTDA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</si>
</sst>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quot;$&quot;\ #,##0.00"/>
    <numFmt numFmtId="167" formatCode="0.0"/>
    <numFmt numFmtId="168" formatCode="&quot;$&quot;\ #,##0"/>
  </numFmts>
  <fonts count="41" x14ac:knownFonts="1">
    <font>
      <sz val="11"/>
      <color theme="1"/>
      <name val="Calibri"/>
      <family val="2"/>
      <scheme val="minor"/>
    </font>
    <font>
      <sz val="11"/>
      <color theme="1"/>
      <name val="Calibri"/>
      <family val="2"/>
      <scheme val="minor"/>
    </font>
    <font>
      <b/>
      <sz val="10"/>
      <name val="Times New Roman"/>
      <family val="1"/>
    </font>
    <font>
      <b/>
      <sz val="8"/>
      <name val="Times New Roman"/>
      <family val="1"/>
    </font>
    <font>
      <sz val="10"/>
      <color rgb="FF000000"/>
      <name val="Arial"/>
      <family val="2"/>
    </font>
    <font>
      <b/>
      <sz val="10"/>
      <name val="Arial Narrow"/>
      <family val="2"/>
    </font>
    <font>
      <b/>
      <sz val="11"/>
      <color theme="1"/>
      <name val="Calibri"/>
      <family val="2"/>
      <scheme val="minor"/>
    </font>
    <font>
      <b/>
      <sz val="14"/>
      <name val="Times New Roman"/>
      <family val="1"/>
    </font>
    <font>
      <sz val="10"/>
      <name val="Times New Roman"/>
      <family val="1"/>
    </font>
    <font>
      <b/>
      <sz val="12"/>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color theme="0"/>
      <name val="Calibri"/>
      <family val="2"/>
      <scheme val="minor"/>
    </font>
    <font>
      <sz val="10"/>
      <color theme="0"/>
      <name val="Arial Unicode MS"/>
      <family val="2"/>
    </font>
    <font>
      <b/>
      <sz val="10"/>
      <color theme="0"/>
      <name val="Times New Roman"/>
      <family val="1"/>
    </font>
    <font>
      <sz val="11"/>
      <name val="Times New Roman"/>
      <family val="1"/>
    </font>
    <font>
      <sz val="12"/>
      <name val="Times New Roman"/>
      <family val="1"/>
    </font>
    <font>
      <sz val="11"/>
      <name val="Arial Narrow"/>
      <family val="2"/>
    </font>
    <font>
      <sz val="11"/>
      <color theme="1"/>
      <name val="Times New Roman"/>
      <family val="1"/>
    </font>
    <font>
      <sz val="11"/>
      <color indexed="8"/>
      <name val="Times New Roman"/>
      <family val="1"/>
    </font>
    <font>
      <sz val="9"/>
      <name val="Times New Roman"/>
      <family val="1"/>
    </font>
    <font>
      <sz val="11"/>
      <color theme="0"/>
      <name val="Times New Roman"/>
      <family val="1"/>
    </font>
    <font>
      <b/>
      <sz val="11"/>
      <color theme="1"/>
      <name val="Times New Roman"/>
      <family val="1"/>
    </font>
    <font>
      <sz val="11"/>
      <color theme="0" tint="-4.9989318521683403E-2"/>
      <name val="Calibri"/>
      <family val="2"/>
      <scheme val="minor"/>
    </font>
    <font>
      <sz val="11"/>
      <color theme="0" tint="-4.9989318521683403E-2"/>
      <name val="Arial Narrow"/>
      <family val="2"/>
    </font>
    <font>
      <sz val="10"/>
      <color theme="0" tint="-4.9989318521683403E-2"/>
      <name val="Arial Narrow"/>
      <family val="2"/>
    </font>
    <font>
      <b/>
      <sz val="10"/>
      <color theme="0" tint="-4.9989318521683403E-2"/>
      <name val="Times New Roman"/>
      <family val="1"/>
    </font>
    <font>
      <sz val="11"/>
      <color theme="0" tint="-4.9989318521683403E-2"/>
      <name val="Times New Roman"/>
      <family val="1"/>
    </font>
    <font>
      <i/>
      <sz val="10"/>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5">
    <xf numFmtId="0" fontId="0" fillId="0" borderId="0"/>
    <xf numFmtId="164" fontId="1" fillId="0" borderId="0" applyFont="0" applyFill="0" applyBorder="0" applyAlignment="0" applyProtection="0"/>
    <xf numFmtId="0" fontId="4" fillId="0" borderId="0"/>
    <xf numFmtId="9" fontId="1" fillId="0" borderId="0" applyFont="0" applyFill="0" applyBorder="0" applyAlignment="0" applyProtection="0"/>
    <xf numFmtId="0" fontId="23" fillId="0" borderId="0" applyNumberFormat="0" applyFill="0" applyBorder="0" applyAlignment="0" applyProtection="0"/>
  </cellStyleXfs>
  <cellXfs count="197">
    <xf numFmtId="0" fontId="0" fillId="0" borderId="0" xfId="0"/>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3" fontId="2" fillId="0" borderId="6" xfId="0" applyNumberFormat="1" applyFont="1" applyFill="1" applyBorder="1" applyAlignment="1" applyProtection="1">
      <alignment horizontal="center" vertical="center"/>
    </xf>
    <xf numFmtId="3" fontId="2" fillId="0" borderId="6" xfId="0" applyNumberFormat="1" applyFont="1" applyFill="1" applyBorder="1" applyAlignment="1" applyProtection="1">
      <alignment horizontal="center" vertical="center" wrapText="1"/>
    </xf>
    <xf numFmtId="3" fontId="2" fillId="2" borderId="6" xfId="0" applyNumberFormat="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textRotation="90" wrapText="1"/>
    </xf>
    <xf numFmtId="0" fontId="11" fillId="0" borderId="22" xfId="0" applyFont="1" applyBorder="1" applyAlignment="1">
      <alignment horizontal="center" vertical="center" wrapText="1"/>
    </xf>
    <xf numFmtId="0" fontId="11" fillId="0" borderId="25" xfId="0" applyFont="1" applyBorder="1" applyAlignment="1">
      <alignment horizontal="justify" vertical="center" wrapText="1"/>
    </xf>
    <xf numFmtId="0" fontId="11" fillId="0" borderId="26" xfId="0" applyFont="1" applyBorder="1" applyAlignment="1">
      <alignment horizontal="justify" vertical="center" wrapText="1"/>
    </xf>
    <xf numFmtId="0" fontId="13" fillId="5" borderId="6" xfId="0" applyFont="1" applyFill="1" applyBorder="1" applyAlignment="1">
      <alignment vertical="center"/>
    </xf>
    <xf numFmtId="0" fontId="6" fillId="0" borderId="0" xfId="0" applyFont="1"/>
    <xf numFmtId="0" fontId="14" fillId="0" borderId="0" xfId="0" applyFont="1" applyAlignment="1"/>
    <xf numFmtId="0" fontId="15" fillId="0" borderId="17" xfId="0" applyFont="1" applyFill="1" applyBorder="1" applyAlignment="1">
      <alignment vertical="center"/>
    </xf>
    <xf numFmtId="167" fontId="0" fillId="0" borderId="0" xfId="0" applyNumberFormat="1" applyProtection="1">
      <protection hidden="1"/>
    </xf>
    <xf numFmtId="0" fontId="14" fillId="0" borderId="0" xfId="0" applyFont="1" applyAlignment="1">
      <alignment horizontal="left"/>
    </xf>
    <xf numFmtId="0" fontId="12" fillId="0" borderId="0" xfId="0" applyFont="1" applyProtection="1">
      <protection hidden="1"/>
    </xf>
    <xf numFmtId="0" fontId="14" fillId="0" borderId="0" xfId="0" applyFont="1" applyAlignment="1">
      <alignment wrapText="1"/>
    </xf>
    <xf numFmtId="0" fontId="14" fillId="0" borderId="0" xfId="0" applyFont="1"/>
    <xf numFmtId="0" fontId="16" fillId="0" borderId="0" xfId="0" applyFont="1" applyAlignment="1"/>
    <xf numFmtId="0" fontId="16" fillId="0" borderId="0" xfId="0" applyFont="1"/>
    <xf numFmtId="0" fontId="17" fillId="0" borderId="0" xfId="0" applyFont="1" applyAlignment="1">
      <alignment wrapText="1"/>
    </xf>
    <xf numFmtId="0" fontId="18" fillId="5" borderId="0" xfId="0" applyFont="1" applyFill="1"/>
    <xf numFmtId="0" fontId="0" fillId="0" borderId="0" xfId="0" applyFont="1" applyBorder="1" applyAlignment="1" applyProtection="1">
      <alignment wrapText="1"/>
      <protection hidden="1"/>
    </xf>
    <xf numFmtId="0" fontId="18" fillId="5"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7" fillId="0" borderId="6" xfId="0" applyFont="1" applyFill="1" applyBorder="1" applyAlignment="1">
      <alignment wrapText="1"/>
    </xf>
    <xf numFmtId="0" fontId="17" fillId="6" borderId="6" xfId="0" applyFont="1" applyFill="1" applyBorder="1" applyAlignment="1">
      <alignment wrapText="1"/>
    </xf>
    <xf numFmtId="0" fontId="17" fillId="7" borderId="6" xfId="0" applyFont="1" applyFill="1" applyBorder="1" applyAlignment="1">
      <alignment wrapText="1"/>
    </xf>
    <xf numFmtId="0" fontId="17" fillId="8" borderId="6" xfId="0" applyFont="1" applyFill="1" applyBorder="1" applyAlignment="1">
      <alignment wrapText="1"/>
    </xf>
    <xf numFmtId="0" fontId="17" fillId="9" borderId="6" xfId="0" applyFont="1" applyFill="1" applyBorder="1" applyAlignment="1">
      <alignment wrapText="1"/>
    </xf>
    <xf numFmtId="0" fontId="17" fillId="10" borderId="6" xfId="0" applyFont="1" applyFill="1" applyBorder="1" applyAlignment="1">
      <alignment wrapText="1"/>
    </xf>
    <xf numFmtId="0" fontId="17" fillId="11" borderId="6" xfId="0" applyFont="1" applyFill="1" applyBorder="1" applyAlignment="1">
      <alignment wrapText="1"/>
    </xf>
    <xf numFmtId="0" fontId="19" fillId="0" borderId="11" xfId="0" applyFont="1" applyFill="1" applyBorder="1" applyAlignment="1">
      <alignment horizontal="center"/>
    </xf>
    <xf numFmtId="0" fontId="20" fillId="0" borderId="12" xfId="0" applyFont="1" applyFill="1" applyBorder="1" applyAlignment="1">
      <alignment horizontal="center"/>
    </xf>
    <xf numFmtId="0" fontId="6" fillId="0" borderId="4" xfId="0" applyFont="1" applyBorder="1" applyAlignment="1">
      <alignment horizontal="center"/>
    </xf>
    <xf numFmtId="0" fontId="0" fillId="6" borderId="10" xfId="0" applyFill="1" applyBorder="1"/>
    <xf numFmtId="0" fontId="0" fillId="7" borderId="10" xfId="0" applyFill="1" applyBorder="1"/>
    <xf numFmtId="0" fontId="0" fillId="8" borderId="10" xfId="0" applyFill="1" applyBorder="1"/>
    <xf numFmtId="0" fontId="0" fillId="9" borderId="10" xfId="0" applyFill="1" applyBorder="1"/>
    <xf numFmtId="0" fontId="0" fillId="10" borderId="10" xfId="0" applyFill="1" applyBorder="1"/>
    <xf numFmtId="0" fontId="0" fillId="11" borderId="10" xfId="0" applyFill="1" applyBorder="1"/>
    <xf numFmtId="0" fontId="0" fillId="0" borderId="10" xfId="0" applyBorder="1"/>
    <xf numFmtId="0" fontId="17" fillId="0" borderId="17" xfId="0" applyFont="1" applyFill="1" applyBorder="1" applyAlignment="1">
      <alignment wrapText="1"/>
    </xf>
    <xf numFmtId="0" fontId="0" fillId="0" borderId="18" xfId="0" applyBorder="1"/>
    <xf numFmtId="0" fontId="21" fillId="6" borderId="5" xfId="0" applyFont="1" applyFill="1" applyBorder="1" applyAlignment="1">
      <alignment horizontal="center" vertical="center"/>
    </xf>
    <xf numFmtId="0" fontId="21" fillId="7" borderId="5" xfId="0" applyFont="1" applyFill="1" applyBorder="1" applyAlignment="1">
      <alignment horizontal="center" vertical="center"/>
    </xf>
    <xf numFmtId="0" fontId="21" fillId="8" borderId="5" xfId="0" applyFont="1" applyFill="1" applyBorder="1" applyAlignment="1">
      <alignment horizontal="center" vertical="center"/>
    </xf>
    <xf numFmtId="0" fontId="21" fillId="9" borderId="5" xfId="0" applyFont="1" applyFill="1" applyBorder="1" applyAlignment="1">
      <alignment horizontal="center" vertical="center"/>
    </xf>
    <xf numFmtId="0" fontId="21" fillId="10" borderId="5" xfId="0" applyFont="1" applyFill="1" applyBorder="1" applyAlignment="1">
      <alignment horizontal="center" vertical="center"/>
    </xf>
    <xf numFmtId="0" fontId="21" fillId="11" borderId="5"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6" xfId="0" applyFont="1" applyFill="1" applyBorder="1" applyAlignment="1">
      <alignment horizontal="center" vertical="center"/>
    </xf>
    <xf numFmtId="0" fontId="0" fillId="0" borderId="0" xfId="0"/>
    <xf numFmtId="0" fontId="24" fillId="0" borderId="0" xfId="0" applyFont="1" applyFill="1" applyBorder="1"/>
    <xf numFmtId="0" fontId="24" fillId="0" borderId="0" xfId="0" applyFont="1" applyFill="1" applyBorder="1" applyProtection="1"/>
    <xf numFmtId="10" fontId="3" fillId="0" borderId="30" xfId="0" applyNumberFormat="1" applyFont="1" applyFill="1" applyBorder="1" applyAlignment="1" applyProtection="1">
      <alignment vertical="center" textRotation="90" wrapText="1"/>
    </xf>
    <xf numFmtId="0" fontId="2" fillId="0" borderId="7" xfId="0" applyFont="1" applyFill="1" applyBorder="1" applyAlignment="1" applyProtection="1">
      <alignment horizontal="center" vertical="center"/>
    </xf>
    <xf numFmtId="0" fontId="2" fillId="0" borderId="1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0" fillId="0" borderId="0" xfId="0" applyProtection="1"/>
    <xf numFmtId="0" fontId="23" fillId="0" borderId="0" xfId="4" applyProtection="1"/>
    <xf numFmtId="0" fontId="7" fillId="0" borderId="0" xfId="0" applyFont="1" applyFill="1" applyBorder="1" applyAlignment="1" applyProtection="1">
      <alignment horizontal="center" vertical="top" wrapText="1"/>
    </xf>
    <xf numFmtId="0" fontId="8" fillId="0" borderId="0" xfId="0" applyFont="1" applyFill="1" applyBorder="1" applyAlignment="1" applyProtection="1">
      <alignment horizontal="justify" vertical="top" wrapText="1"/>
    </xf>
    <xf numFmtId="0" fontId="8" fillId="0" borderId="0" xfId="0" applyFont="1" applyFill="1" applyAlignment="1" applyProtection="1">
      <alignment horizontal="justify" vertical="top" wrapText="1"/>
    </xf>
    <xf numFmtId="166" fontId="2" fillId="0" borderId="0" xfId="0" applyNumberFormat="1" applyFont="1" applyFill="1" applyBorder="1" applyAlignment="1" applyProtection="1">
      <alignment horizontal="justify" vertical="top" wrapText="1"/>
    </xf>
    <xf numFmtId="3" fontId="2" fillId="0" borderId="0" xfId="0" applyNumberFormat="1" applyFont="1" applyFill="1" applyBorder="1" applyAlignment="1" applyProtection="1">
      <alignment horizontal="justify" vertical="top" wrapText="1"/>
    </xf>
    <xf numFmtId="0" fontId="22" fillId="0" borderId="0" xfId="0" applyFont="1" applyFill="1" applyBorder="1" applyAlignment="1" applyProtection="1">
      <alignment horizontal="center" vertical="top" wrapText="1"/>
    </xf>
    <xf numFmtId="166" fontId="2" fillId="0" borderId="0" xfId="0" applyNumberFormat="1" applyFont="1" applyFill="1" applyBorder="1" applyAlignment="1" applyProtection="1">
      <alignment horizontal="justify" vertical="top" wrapText="1"/>
    </xf>
    <xf numFmtId="166" fontId="2" fillId="0" borderId="0" xfId="0" applyNumberFormat="1" applyFont="1" applyFill="1" applyBorder="1" applyAlignment="1" applyProtection="1">
      <alignment horizontal="justify" vertical="top" wrapText="1"/>
      <protection locked="0"/>
    </xf>
    <xf numFmtId="0" fontId="0" fillId="0" borderId="0" xfId="0" applyProtection="1">
      <protection locked="0"/>
    </xf>
    <xf numFmtId="0" fontId="24" fillId="0" borderId="0" xfId="0" quotePrefix="1" applyFont="1" applyFill="1" applyBorder="1" applyProtection="1"/>
    <xf numFmtId="0" fontId="25" fillId="0" borderId="0" xfId="0" applyFont="1" applyFill="1" applyBorder="1" applyProtection="1"/>
    <xf numFmtId="0" fontId="7"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26" fillId="0"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10" fontId="3" fillId="0" borderId="0" xfId="0" applyNumberFormat="1" applyFont="1" applyFill="1" applyBorder="1" applyAlignment="1" applyProtection="1">
      <alignment vertical="center" textRotation="90"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textRotation="90" wrapText="1"/>
    </xf>
    <xf numFmtId="168" fontId="28" fillId="0" borderId="10" xfId="0" applyNumberFormat="1" applyFont="1" applyFill="1" applyBorder="1" applyAlignment="1" applyProtection="1">
      <alignment horizontal="justify" vertical="top" wrapText="1"/>
      <protection locked="0"/>
    </xf>
    <xf numFmtId="168" fontId="28" fillId="0" borderId="18" xfId="0" applyNumberFormat="1" applyFont="1" applyFill="1" applyBorder="1" applyAlignment="1" applyProtection="1">
      <alignment horizontal="justify" vertical="top" wrapText="1"/>
      <protection locked="0"/>
    </xf>
    <xf numFmtId="0" fontId="29" fillId="0" borderId="4" xfId="0" applyFont="1" applyFill="1" applyBorder="1" applyAlignment="1" applyProtection="1">
      <alignment horizontal="justify" vertical="top" wrapText="1"/>
      <protection locked="0"/>
    </xf>
    <xf numFmtId="0" fontId="27" fillId="0" borderId="4" xfId="0" applyFont="1" applyFill="1" applyBorder="1" applyAlignment="1" applyProtection="1">
      <alignment horizontal="justify" vertical="top" wrapText="1"/>
      <protection locked="0"/>
    </xf>
    <xf numFmtId="0" fontId="30" fillId="0" borderId="6" xfId="0" applyFont="1" applyBorder="1" applyAlignment="1" applyProtection="1">
      <alignment horizontal="center" vertical="center"/>
      <protection locked="0"/>
    </xf>
    <xf numFmtId="0" fontId="30" fillId="0" borderId="6" xfId="0" applyFont="1" applyBorder="1" applyAlignment="1" applyProtection="1">
      <alignment horizontal="left" vertical="center"/>
      <protection locked="0"/>
    </xf>
    <xf numFmtId="0" fontId="30" fillId="0" borderId="6" xfId="0" applyFont="1" applyBorder="1" applyAlignment="1" applyProtection="1">
      <alignment horizontal="left" vertical="center" wrapText="1"/>
      <protection locked="0"/>
    </xf>
    <xf numFmtId="0" fontId="30" fillId="0" borderId="6" xfId="0" applyFont="1" applyBorder="1" applyAlignment="1" applyProtection="1">
      <alignment horizontal="justify" vertical="center"/>
      <protection locked="0"/>
    </xf>
    <xf numFmtId="0" fontId="31" fillId="0" borderId="6" xfId="2" applyFont="1" applyFill="1" applyBorder="1" applyAlignment="1" applyProtection="1">
      <alignment horizontal="left" vertical="center" wrapText="1"/>
      <protection locked="0"/>
    </xf>
    <xf numFmtId="0" fontId="30" fillId="0" borderId="6" xfId="0" applyNumberFormat="1" applyFont="1" applyBorder="1" applyAlignment="1" applyProtection="1">
      <alignment horizontal="center" vertical="center"/>
      <protection locked="0"/>
    </xf>
    <xf numFmtId="0" fontId="30" fillId="0" borderId="6" xfId="0" applyNumberFormat="1" applyFont="1" applyBorder="1" applyAlignment="1" applyProtection="1">
      <alignment horizontal="justify" vertical="center" wrapText="1"/>
    </xf>
    <xf numFmtId="0" fontId="32" fillId="0" borderId="6" xfId="0" applyFont="1" applyBorder="1" applyAlignment="1" applyProtection="1">
      <alignment horizontal="center" vertical="center"/>
      <protection locked="0"/>
    </xf>
    <xf numFmtId="0" fontId="30" fillId="0" borderId="6" xfId="0" applyFont="1" applyBorder="1" applyProtection="1">
      <protection locked="0"/>
    </xf>
    <xf numFmtId="3" fontId="30" fillId="0" borderId="6" xfId="0" applyNumberFormat="1" applyFont="1" applyBorder="1" applyAlignment="1" applyProtection="1">
      <alignment horizontal="right" vertical="center"/>
      <protection locked="0"/>
    </xf>
    <xf numFmtId="3" fontId="31" fillId="0" borderId="6" xfId="1" applyNumberFormat="1" applyFont="1" applyFill="1" applyBorder="1" applyAlignment="1" applyProtection="1">
      <alignment horizontal="center" vertical="center" wrapText="1"/>
      <protection locked="0"/>
    </xf>
    <xf numFmtId="3" fontId="31" fillId="0" borderId="6" xfId="1" applyNumberFormat="1" applyFont="1" applyFill="1" applyBorder="1" applyAlignment="1" applyProtection="1">
      <alignment horizontal="right" vertical="center" wrapText="1"/>
      <protection locked="0"/>
    </xf>
    <xf numFmtId="165" fontId="31" fillId="0" borderId="6" xfId="1" applyNumberFormat="1" applyFont="1" applyFill="1" applyBorder="1" applyAlignment="1" applyProtection="1">
      <alignment horizontal="center" vertical="center" wrapText="1"/>
      <protection locked="0"/>
    </xf>
    <xf numFmtId="165" fontId="31" fillId="0" borderId="6" xfId="1" applyNumberFormat="1" applyFont="1" applyFill="1" applyBorder="1" applyAlignment="1" applyProtection="1">
      <alignment horizontal="right" vertical="center" wrapText="1"/>
    </xf>
    <xf numFmtId="14" fontId="30" fillId="0" borderId="6" xfId="0" applyNumberFormat="1" applyFont="1" applyBorder="1" applyAlignment="1" applyProtection="1">
      <alignment horizontal="center" vertical="center"/>
      <protection locked="0"/>
    </xf>
    <xf numFmtId="1" fontId="30" fillId="0" borderId="6" xfId="0" applyNumberFormat="1" applyFont="1" applyBorder="1" applyAlignment="1" applyProtection="1">
      <alignment horizontal="center" vertical="center"/>
      <protection locked="0"/>
    </xf>
    <xf numFmtId="0" fontId="2" fillId="0" borderId="6" xfId="0" applyFont="1" applyFill="1" applyBorder="1" applyAlignment="1" applyProtection="1">
      <alignment horizontal="center" vertical="center" textRotation="90" wrapText="1"/>
      <protection locked="0"/>
    </xf>
    <xf numFmtId="9" fontId="30" fillId="0" borderId="6" xfId="3" applyFont="1" applyBorder="1" applyAlignment="1" applyProtection="1">
      <alignment horizontal="center" vertical="center"/>
    </xf>
    <xf numFmtId="9" fontId="30" fillId="0" borderId="0" xfId="3" applyFont="1" applyBorder="1" applyAlignment="1" applyProtection="1">
      <alignment horizontal="center" vertical="center"/>
      <protection locked="0"/>
    </xf>
    <xf numFmtId="0" fontId="33" fillId="0" borderId="0" xfId="0" applyFont="1" applyFill="1" applyBorder="1" applyProtection="1"/>
    <xf numFmtId="0" fontId="33" fillId="2" borderId="0" xfId="0" applyFont="1" applyFill="1" applyBorder="1" applyProtection="1"/>
    <xf numFmtId="0" fontId="30" fillId="0" borderId="6" xfId="0" applyFont="1" applyBorder="1" applyAlignment="1" applyProtection="1">
      <alignment horizontal="justify" vertical="center" wrapText="1"/>
      <protection locked="0"/>
    </xf>
    <xf numFmtId="0" fontId="34" fillId="3" borderId="6" xfId="0" applyFont="1" applyFill="1" applyBorder="1" applyAlignment="1" applyProtection="1">
      <alignment vertical="center"/>
    </xf>
    <xf numFmtId="0" fontId="34" fillId="3" borderId="6" xfId="0" applyFont="1" applyFill="1" applyBorder="1" applyProtection="1"/>
    <xf numFmtId="0" fontId="30" fillId="3" borderId="6" xfId="0" applyFont="1" applyFill="1" applyBorder="1" applyAlignment="1" applyProtection="1">
      <alignment horizontal="left" vertical="center"/>
    </xf>
    <xf numFmtId="0" fontId="8" fillId="3" borderId="6" xfId="0" applyFont="1" applyFill="1" applyBorder="1" applyAlignment="1" applyProtection="1">
      <alignment vertical="center"/>
    </xf>
    <xf numFmtId="0" fontId="30" fillId="3" borderId="6" xfId="0" applyFont="1" applyFill="1" applyBorder="1" applyAlignment="1" applyProtection="1">
      <alignment wrapText="1"/>
    </xf>
    <xf numFmtId="0" fontId="30" fillId="3" borderId="6" xfId="0" applyFont="1" applyFill="1" applyBorder="1" applyProtection="1"/>
    <xf numFmtId="0" fontId="30" fillId="3" borderId="6" xfId="0" applyFont="1" applyFill="1" applyBorder="1" applyAlignment="1" applyProtection="1">
      <alignment horizontal="center" vertical="center"/>
    </xf>
    <xf numFmtId="0" fontId="30" fillId="3" borderId="6" xfId="0" applyFont="1" applyFill="1" applyBorder="1" applyAlignment="1" applyProtection="1">
      <alignment horizontal="justify" vertical="top" wrapText="1"/>
    </xf>
    <xf numFmtId="3" fontId="34" fillId="3" borderId="6" xfId="0" applyNumberFormat="1" applyFont="1" applyFill="1" applyBorder="1" applyAlignment="1" applyProtection="1">
      <alignment vertical="center"/>
      <protection locked="0"/>
    </xf>
    <xf numFmtId="0" fontId="30" fillId="2" borderId="0" xfId="0" applyFont="1" applyFill="1" applyBorder="1" applyProtection="1">
      <protection locked="0"/>
    </xf>
    <xf numFmtId="0" fontId="0" fillId="0" borderId="0" xfId="0" applyBorder="1" applyAlignment="1" applyProtection="1">
      <alignment vertical="center"/>
    </xf>
    <xf numFmtId="0" fontId="9" fillId="0" borderId="0" xfId="0" applyFont="1" applyFill="1" applyBorder="1" applyAlignment="1" applyProtection="1">
      <alignment horizontal="center" vertical="center" wrapText="1"/>
      <protection locked="0"/>
    </xf>
    <xf numFmtId="168" fontId="28" fillId="0" borderId="4" xfId="0" applyNumberFormat="1" applyFont="1" applyFill="1" applyBorder="1" applyAlignment="1" applyProtection="1">
      <alignment horizontal="justify" vertical="top" wrapText="1"/>
      <protection locked="0"/>
    </xf>
    <xf numFmtId="0" fontId="35" fillId="0" borderId="0" xfId="0" applyFont="1" applyFill="1" applyBorder="1" applyProtection="1"/>
    <xf numFmtId="0" fontId="36" fillId="0" borderId="0" xfId="0" applyFont="1" applyFill="1" applyBorder="1" applyAlignment="1" applyProtection="1">
      <alignment horizontal="center" vertical="center" wrapText="1"/>
    </xf>
    <xf numFmtId="0" fontId="37" fillId="0" borderId="0" xfId="0" applyFont="1" applyFill="1" applyBorder="1" applyAlignment="1" applyProtection="1">
      <alignment vertical="center"/>
    </xf>
    <xf numFmtId="0" fontId="38" fillId="0" borderId="0" xfId="0"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xf>
    <xf numFmtId="0" fontId="39" fillId="0" borderId="0" xfId="0" applyFont="1" applyFill="1" applyBorder="1" applyProtection="1"/>
    <xf numFmtId="165" fontId="27" fillId="0" borderId="6" xfId="0" applyNumberFormat="1" applyFont="1" applyFill="1" applyBorder="1" applyAlignment="1" applyProtection="1">
      <alignment vertical="center"/>
      <protection locked="0"/>
    </xf>
    <xf numFmtId="165" fontId="31" fillId="0" borderId="6" xfId="1" applyNumberFormat="1" applyFont="1" applyFill="1" applyBorder="1" applyAlignment="1" applyProtection="1">
      <alignment horizontal="right" vertical="center" wrapText="1"/>
      <protection locked="0"/>
    </xf>
    <xf numFmtId="165" fontId="27" fillId="2" borderId="6" xfId="0" applyNumberFormat="1" applyFont="1" applyFill="1" applyBorder="1" applyAlignment="1" applyProtection="1">
      <alignment vertical="center"/>
      <protection locked="0"/>
    </xf>
    <xf numFmtId="0" fontId="8" fillId="0" borderId="0" xfId="0" applyFont="1" applyFill="1" applyBorder="1" applyAlignment="1" applyProtection="1">
      <alignment horizontal="justify" vertical="top" wrapText="1"/>
    </xf>
    <xf numFmtId="0" fontId="2" fillId="0" borderId="1" xfId="0" applyFont="1" applyFill="1" applyBorder="1" applyAlignment="1" applyProtection="1">
      <alignment horizontal="justify" vertical="top" wrapText="1"/>
    </xf>
    <xf numFmtId="0" fontId="2" fillId="0" borderId="2" xfId="0" applyFont="1" applyFill="1" applyBorder="1" applyAlignment="1" applyProtection="1">
      <alignment horizontal="justify" vertical="top" wrapText="1"/>
    </xf>
    <xf numFmtId="0" fontId="2" fillId="0" borderId="0" xfId="0" applyFont="1" applyFill="1" applyBorder="1" applyAlignment="1" applyProtection="1">
      <alignment horizontal="justify" vertical="top" wrapText="1"/>
    </xf>
    <xf numFmtId="0" fontId="2" fillId="0" borderId="20" xfId="0" applyFont="1" applyFill="1" applyBorder="1" applyAlignment="1" applyProtection="1">
      <alignment horizontal="justify" vertical="top" wrapText="1"/>
    </xf>
    <xf numFmtId="0" fontId="2" fillId="0" borderId="21" xfId="0" applyFont="1" applyFill="1" applyBorder="1" applyAlignment="1" applyProtection="1">
      <alignment horizontal="justify" vertical="top" wrapText="1"/>
    </xf>
    <xf numFmtId="0" fontId="2" fillId="0" borderId="0" xfId="0" applyFont="1" applyFill="1" applyBorder="1" applyAlignment="1" applyProtection="1">
      <alignment horizontal="right" vertical="center" wrapText="1"/>
    </xf>
    <xf numFmtId="0" fontId="2" fillId="0" borderId="5"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1" fillId="0" borderId="9" xfId="0" applyFont="1" applyFill="1" applyBorder="1" applyAlignment="1" applyProtection="1">
      <alignment horizontal="center" vertical="top" wrapText="1"/>
      <protection locked="0"/>
    </xf>
    <xf numFmtId="0" fontId="21" fillId="0" borderId="19" xfId="0" applyFont="1" applyFill="1" applyBorder="1" applyAlignment="1" applyProtection="1">
      <alignment horizontal="center" vertical="top" wrapText="1"/>
      <protection locked="0"/>
    </xf>
    <xf numFmtId="0" fontId="2" fillId="0" borderId="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1" fillId="0" borderId="21" xfId="0" applyFont="1" applyFill="1" applyBorder="1" applyAlignment="1" applyProtection="1">
      <alignment horizontal="center" vertical="top" wrapText="1"/>
      <protection locked="0"/>
    </xf>
    <xf numFmtId="0" fontId="21" fillId="0" borderId="31" xfId="0" applyFont="1" applyFill="1" applyBorder="1" applyAlignment="1" applyProtection="1">
      <alignment horizontal="center" vertical="top" wrapText="1"/>
      <protection locked="0"/>
    </xf>
    <xf numFmtId="0" fontId="9" fillId="0" borderId="1" xfId="0" applyFont="1" applyFill="1" applyBorder="1" applyAlignment="1" applyProtection="1">
      <alignment horizontal="center" vertical="top" wrapText="1"/>
      <protection locked="0"/>
    </xf>
    <xf numFmtId="0" fontId="9" fillId="0" borderId="2" xfId="0" applyFont="1" applyFill="1" applyBorder="1" applyAlignment="1" applyProtection="1">
      <alignment horizontal="center" vertical="top" wrapText="1"/>
      <protection locked="0"/>
    </xf>
    <xf numFmtId="0" fontId="9" fillId="0" borderId="32" xfId="0" applyFont="1" applyFill="1" applyBorder="1" applyAlignment="1" applyProtection="1">
      <alignment horizontal="center" vertical="top" wrapText="1"/>
      <protection locked="0"/>
    </xf>
    <xf numFmtId="0" fontId="21" fillId="0" borderId="29" xfId="0" applyFont="1" applyFill="1" applyBorder="1" applyAlignment="1" applyProtection="1">
      <alignment horizontal="center" vertical="top" wrapText="1"/>
      <protection locked="0"/>
    </xf>
    <xf numFmtId="0" fontId="21" fillId="0" borderId="33"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xf>
    <xf numFmtId="0" fontId="2" fillId="0" borderId="11" xfId="0" applyFont="1" applyFill="1" applyBorder="1" applyAlignment="1" applyProtection="1">
      <alignment horizontal="justify" vertical="top" wrapText="1"/>
    </xf>
    <xf numFmtId="0" fontId="2" fillId="0" borderId="12"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0" fontId="2" fillId="0" borderId="6" xfId="0" applyFont="1" applyFill="1" applyBorder="1" applyAlignment="1" applyProtection="1">
      <alignment horizontal="justify" vertical="top" wrapText="1"/>
    </xf>
    <xf numFmtId="166" fontId="2" fillId="0" borderId="0" xfId="0" applyNumberFormat="1"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0" fontId="2" fillId="0" borderId="17" xfId="0" applyFont="1" applyFill="1" applyBorder="1" applyAlignment="1" applyProtection="1">
      <alignment horizontal="justify" vertical="top" wrapText="1"/>
    </xf>
    <xf numFmtId="0" fontId="2" fillId="0" borderId="11"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8" xfId="0" applyFont="1" applyBorder="1" applyAlignment="1">
      <alignment horizontal="justify"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10" xfId="0" applyFont="1" applyFill="1" applyBorder="1" applyAlignment="1">
      <alignment horizontal="justify" vertical="center" wrapText="1"/>
    </xf>
  </cellXfs>
  <cellStyles count="5">
    <cellStyle name="Hipervínculo" xfId="4" builtinId="8"/>
    <cellStyle name="Millares" xfId="1" builtinId="3"/>
    <cellStyle name="Normal" xfId="0" builtinId="0"/>
    <cellStyle name="Normal_Hoja1" xfId="2"/>
    <cellStyle name="Porcentaje" xfId="3" builtinId="5"/>
  </cellStyles>
  <dxfs count="128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466725</xdr:colOff>
          <xdr:row>5</xdr:row>
          <xdr:rowOff>47625</xdr:rowOff>
        </xdr:from>
        <xdr:to>
          <xdr:col>5</xdr:col>
          <xdr:colOff>1495425</xdr:colOff>
          <xdr:row>5</xdr:row>
          <xdr:rowOff>342900</xdr:rowOff>
        </xdr:to>
        <xdr:sp macro="" textlink="">
          <xdr:nvSpPr>
            <xdr:cNvPr id="1027" name="CommandButton1"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P581"/>
  <sheetViews>
    <sheetView tabSelected="1" zoomScale="98" zoomScaleNormal="98" workbookViewId="0">
      <selection activeCell="D7" sqref="D7"/>
    </sheetView>
  </sheetViews>
  <sheetFormatPr baseColWidth="10" defaultRowHeight="15" x14ac:dyDescent="0.25"/>
  <cols>
    <col min="1" max="1" width="15.7109375" customWidth="1"/>
    <col min="2" max="2" width="10" customWidth="1"/>
    <col min="3" max="3" width="19.85546875" customWidth="1"/>
    <col min="4" max="4" width="43.140625" customWidth="1"/>
    <col min="5" max="5" width="27.85546875" customWidth="1"/>
    <col min="6" max="6" width="37.7109375" customWidth="1"/>
    <col min="7" max="7" width="53" customWidth="1"/>
    <col min="8" max="8" width="36.140625" customWidth="1"/>
    <col min="10" max="10" width="46.5703125" customWidth="1"/>
    <col min="11" max="11" width="38.140625" customWidth="1"/>
    <col min="12" max="12" width="16.140625" customWidth="1"/>
    <col min="13" max="13" width="22.85546875" customWidth="1"/>
    <col min="14" max="14" width="39.28515625" customWidth="1"/>
    <col min="15" max="15" width="20.7109375" customWidth="1"/>
    <col min="16" max="16" width="13.85546875" customWidth="1"/>
    <col min="17" max="17" width="20.7109375" customWidth="1"/>
    <col min="19" max="21" width="20.7109375" customWidth="1"/>
    <col min="22" max="22" width="15.5703125" customWidth="1"/>
    <col min="23" max="23" width="15" customWidth="1"/>
    <col min="24" max="24" width="16" customWidth="1"/>
    <col min="27" max="27" width="4.42578125" customWidth="1"/>
    <col min="28" max="28" width="5.28515625" customWidth="1"/>
    <col min="29" max="29" width="4.5703125" customWidth="1"/>
    <col min="30" max="31" width="3.7109375" customWidth="1"/>
    <col min="32" max="32" width="12.7109375" customWidth="1"/>
    <col min="33" max="33" width="16" style="75" customWidth="1"/>
    <col min="34" max="34" width="11.42578125" style="126"/>
    <col min="35" max="36" width="11.42578125" style="59"/>
    <col min="37" max="37" width="13.140625" style="59" customWidth="1"/>
    <col min="38" max="39" width="11.42578125" style="59"/>
    <col min="40" max="42" width="11.42578125" style="58"/>
  </cols>
  <sheetData>
    <row r="1" spans="1:42" x14ac:dyDescent="0.25">
      <c r="A1" s="65"/>
      <c r="B1" s="65"/>
      <c r="C1" s="65"/>
      <c r="D1" s="66"/>
      <c r="E1" s="66"/>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42" ht="18.75" x14ac:dyDescent="0.25">
      <c r="A2" s="157" t="s">
        <v>39</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78"/>
    </row>
    <row r="3" spans="1:42" ht="18.75" x14ac:dyDescent="0.25">
      <c r="A3" s="157" t="s">
        <v>274</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78"/>
      <c r="AI3" s="76"/>
    </row>
    <row r="4" spans="1:42" ht="19.5" thickBo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78"/>
    </row>
    <row r="5" spans="1:42" ht="24" customHeight="1" thickBot="1" x14ac:dyDescent="0.3">
      <c r="A5" s="158" t="s">
        <v>40</v>
      </c>
      <c r="B5" s="159"/>
      <c r="C5" s="159"/>
      <c r="D5" s="90" t="s">
        <v>281</v>
      </c>
      <c r="E5" s="68"/>
      <c r="F5" s="68"/>
      <c r="G5" s="62" t="s">
        <v>48</v>
      </c>
      <c r="H5" s="89" t="s">
        <v>282</v>
      </c>
      <c r="I5" s="138"/>
      <c r="J5" s="138"/>
      <c r="K5" s="72"/>
      <c r="L5" s="68"/>
      <c r="M5" s="138"/>
      <c r="N5" s="138"/>
      <c r="O5" s="71"/>
      <c r="P5" s="71"/>
      <c r="Q5" s="71"/>
      <c r="R5" s="71"/>
      <c r="S5" s="71"/>
      <c r="T5" s="71"/>
      <c r="U5" s="138"/>
      <c r="V5" s="138"/>
      <c r="W5" s="138"/>
      <c r="X5" s="138"/>
      <c r="Y5" s="138"/>
      <c r="Z5" s="138"/>
      <c r="AA5" s="138"/>
      <c r="AB5" s="138"/>
      <c r="AC5" s="138"/>
      <c r="AD5" s="138"/>
      <c r="AE5" s="138"/>
      <c r="AF5" s="138"/>
      <c r="AG5" s="79"/>
    </row>
    <row r="6" spans="1:42" ht="29.25" customHeight="1" x14ac:dyDescent="0.25">
      <c r="A6" s="160" t="s">
        <v>272</v>
      </c>
      <c r="B6" s="161"/>
      <c r="C6" s="161"/>
      <c r="D6" s="87">
        <v>65724606710</v>
      </c>
      <c r="E6" s="69"/>
      <c r="F6" s="74"/>
      <c r="G6" s="63" t="s">
        <v>47</v>
      </c>
      <c r="H6" s="87">
        <v>2691287000</v>
      </c>
      <c r="I6" s="162"/>
      <c r="J6" s="162"/>
      <c r="K6" s="73"/>
      <c r="L6" s="69"/>
      <c r="M6" s="69"/>
      <c r="N6" s="69"/>
      <c r="O6" s="71"/>
      <c r="P6" s="71"/>
      <c r="Q6" s="71"/>
      <c r="R6" s="71"/>
      <c r="S6" s="71"/>
      <c r="T6" s="71"/>
      <c r="U6" s="165" t="s">
        <v>41</v>
      </c>
      <c r="V6" s="166"/>
      <c r="W6" s="152" t="s">
        <v>283</v>
      </c>
      <c r="X6" s="153"/>
      <c r="Y6" s="153"/>
      <c r="Z6" s="153"/>
      <c r="AA6" s="153"/>
      <c r="AB6" s="153"/>
      <c r="AC6" s="153"/>
      <c r="AD6" s="153"/>
      <c r="AE6" s="153"/>
      <c r="AF6" s="154"/>
      <c r="AG6" s="82"/>
    </row>
    <row r="7" spans="1:42" ht="26.25" customHeight="1" thickBot="1" x14ac:dyDescent="0.3">
      <c r="A7" s="163" t="s">
        <v>273</v>
      </c>
      <c r="B7" s="164"/>
      <c r="C7" s="164"/>
      <c r="D7" s="88">
        <v>65716374905</v>
      </c>
      <c r="E7" s="69"/>
      <c r="F7" s="70"/>
      <c r="G7" s="64" t="s">
        <v>271</v>
      </c>
      <c r="H7" s="88">
        <v>2593067134</v>
      </c>
      <c r="I7" s="162"/>
      <c r="J7" s="162"/>
      <c r="K7" s="73"/>
      <c r="L7" s="69"/>
      <c r="M7" s="69"/>
      <c r="N7" s="69"/>
      <c r="O7" s="71"/>
      <c r="P7" s="71"/>
      <c r="Q7" s="71"/>
      <c r="R7" s="71"/>
      <c r="S7" s="71"/>
      <c r="T7" s="71"/>
      <c r="U7" s="146" t="s">
        <v>42</v>
      </c>
      <c r="V7" s="147"/>
      <c r="W7" s="155" t="s">
        <v>284</v>
      </c>
      <c r="X7" s="155"/>
      <c r="Y7" s="155"/>
      <c r="Z7" s="155"/>
      <c r="AA7" s="155"/>
      <c r="AB7" s="155"/>
      <c r="AC7" s="155"/>
      <c r="AD7" s="155"/>
      <c r="AE7" s="155"/>
      <c r="AF7" s="156"/>
      <c r="AG7" s="83"/>
    </row>
    <row r="8" spans="1:42" ht="23.25" customHeight="1" thickBot="1" x14ac:dyDescent="0.3">
      <c r="A8" s="135"/>
      <c r="B8" s="135"/>
      <c r="C8" s="135"/>
      <c r="D8" s="135"/>
      <c r="E8" s="135"/>
      <c r="F8" s="135"/>
      <c r="G8" s="135"/>
      <c r="H8" s="135"/>
      <c r="I8" s="135"/>
      <c r="J8" s="135"/>
      <c r="K8" s="135"/>
      <c r="L8" s="135"/>
      <c r="M8" s="135"/>
      <c r="N8" s="135"/>
      <c r="O8" s="71"/>
      <c r="P8" s="71"/>
      <c r="Q8" s="71"/>
      <c r="R8" s="71"/>
      <c r="S8" s="71"/>
      <c r="T8" s="71"/>
      <c r="U8" s="142" t="s">
        <v>43</v>
      </c>
      <c r="V8" s="143"/>
      <c r="W8" s="144" t="s">
        <v>285</v>
      </c>
      <c r="X8" s="144"/>
      <c r="Y8" s="144"/>
      <c r="Z8" s="144"/>
      <c r="AA8" s="144"/>
      <c r="AB8" s="144"/>
      <c r="AC8" s="144"/>
      <c r="AD8" s="144"/>
      <c r="AE8" s="144"/>
      <c r="AF8" s="145"/>
      <c r="AG8" s="83"/>
    </row>
    <row r="9" spans="1:42" ht="34.5" customHeight="1" x14ac:dyDescent="0.3">
      <c r="A9" s="136" t="s">
        <v>44</v>
      </c>
      <c r="B9" s="137"/>
      <c r="C9" s="137"/>
      <c r="D9" s="125"/>
      <c r="E9" s="138"/>
      <c r="F9" s="138"/>
      <c r="G9" s="138"/>
      <c r="H9" s="123"/>
      <c r="I9" s="138"/>
      <c r="J9" s="138"/>
      <c r="K9" s="138"/>
      <c r="L9" s="138"/>
      <c r="M9" s="138"/>
      <c r="N9" s="138"/>
      <c r="O9" s="71"/>
      <c r="P9" s="71"/>
      <c r="Q9" s="71"/>
      <c r="R9" s="71"/>
      <c r="S9" s="71"/>
      <c r="T9" s="71"/>
      <c r="U9" s="146" t="s">
        <v>45</v>
      </c>
      <c r="V9" s="147"/>
      <c r="W9" s="144">
        <v>3103427588</v>
      </c>
      <c r="X9" s="144"/>
      <c r="Y9" s="144"/>
      <c r="Z9" s="144"/>
      <c r="AA9" s="144"/>
      <c r="AB9" s="144"/>
      <c r="AC9" s="144"/>
      <c r="AD9" s="144"/>
      <c r="AE9" s="144"/>
      <c r="AF9" s="145"/>
      <c r="AG9" s="83"/>
      <c r="AI9" s="77"/>
    </row>
    <row r="10" spans="1:42" ht="32.25" customHeight="1" thickBot="1" x14ac:dyDescent="0.3">
      <c r="A10" s="139" t="s">
        <v>270</v>
      </c>
      <c r="B10" s="140"/>
      <c r="C10" s="140"/>
      <c r="D10" s="88"/>
      <c r="E10" s="141"/>
      <c r="F10" s="141"/>
      <c r="G10" s="141"/>
      <c r="H10" s="124"/>
      <c r="I10" s="138"/>
      <c r="J10" s="138"/>
      <c r="K10" s="138"/>
      <c r="L10" s="138"/>
      <c r="M10" s="138"/>
      <c r="N10" s="138"/>
      <c r="O10" s="71"/>
      <c r="P10" s="71"/>
      <c r="Q10" s="71"/>
      <c r="R10" s="71"/>
      <c r="S10" s="71"/>
      <c r="T10" s="71"/>
      <c r="U10" s="148" t="s">
        <v>46</v>
      </c>
      <c r="V10" s="149"/>
      <c r="W10" s="150" t="s">
        <v>286</v>
      </c>
      <c r="X10" s="150"/>
      <c r="Y10" s="150"/>
      <c r="Z10" s="150"/>
      <c r="AA10" s="150"/>
      <c r="AB10" s="150"/>
      <c r="AC10" s="150"/>
      <c r="AD10" s="150"/>
      <c r="AE10" s="150"/>
      <c r="AF10" s="151"/>
      <c r="AG10" s="83"/>
    </row>
    <row r="11" spans="1:42" ht="38.25" customHeight="1" x14ac:dyDescent="0.25">
      <c r="A11" s="167" t="s">
        <v>0</v>
      </c>
      <c r="B11" s="168"/>
      <c r="C11" s="168"/>
      <c r="D11" s="168"/>
      <c r="E11" s="169"/>
      <c r="F11" s="169"/>
      <c r="G11" s="169"/>
      <c r="H11" s="169"/>
      <c r="I11" s="169"/>
      <c r="J11" s="169"/>
      <c r="K11" s="169"/>
      <c r="L11" s="169"/>
      <c r="M11" s="169"/>
      <c r="N11" s="170"/>
      <c r="O11" s="171" t="s">
        <v>1</v>
      </c>
      <c r="P11" s="168"/>
      <c r="Q11" s="168"/>
      <c r="R11" s="168"/>
      <c r="S11" s="168"/>
      <c r="T11" s="168"/>
      <c r="U11" s="170"/>
      <c r="V11" s="172" t="s">
        <v>2</v>
      </c>
      <c r="W11" s="169"/>
      <c r="X11" s="169"/>
      <c r="Y11" s="169"/>
      <c r="Z11" s="170"/>
      <c r="AA11" s="172" t="s">
        <v>3</v>
      </c>
      <c r="AB11" s="169"/>
      <c r="AC11" s="169"/>
      <c r="AD11" s="169"/>
      <c r="AE11" s="170"/>
      <c r="AF11" s="60" t="s">
        <v>4</v>
      </c>
      <c r="AG11" s="84"/>
      <c r="AH11" s="127"/>
    </row>
    <row r="12" spans="1:42" x14ac:dyDescent="0.25">
      <c r="A12" s="1">
        <v>1</v>
      </c>
      <c r="B12" s="2">
        <v>2</v>
      </c>
      <c r="C12" s="2">
        <v>3</v>
      </c>
      <c r="D12" s="61">
        <v>4</v>
      </c>
      <c r="E12" s="3">
        <v>5</v>
      </c>
      <c r="F12" s="3">
        <v>6</v>
      </c>
      <c r="G12" s="3">
        <v>7</v>
      </c>
      <c r="H12" s="173">
        <v>8</v>
      </c>
      <c r="I12" s="174"/>
      <c r="J12" s="174"/>
      <c r="K12" s="174"/>
      <c r="L12" s="61">
        <v>9</v>
      </c>
      <c r="M12" s="173">
        <v>10</v>
      </c>
      <c r="N12" s="175"/>
      <c r="O12" s="4">
        <v>11</v>
      </c>
      <c r="P12" s="4">
        <v>12</v>
      </c>
      <c r="Q12" s="4">
        <v>13</v>
      </c>
      <c r="R12" s="4">
        <v>14</v>
      </c>
      <c r="S12" s="4">
        <v>15</v>
      </c>
      <c r="T12" s="4">
        <v>16</v>
      </c>
      <c r="U12" s="4">
        <v>17</v>
      </c>
      <c r="V12" s="2">
        <v>18</v>
      </c>
      <c r="W12" s="2">
        <v>19</v>
      </c>
      <c r="X12" s="2">
        <v>20</v>
      </c>
      <c r="Y12" s="2">
        <v>21</v>
      </c>
      <c r="Z12" s="2">
        <v>22</v>
      </c>
      <c r="AA12" s="173">
        <v>23</v>
      </c>
      <c r="AB12" s="174"/>
      <c r="AC12" s="174"/>
      <c r="AD12" s="174"/>
      <c r="AE12" s="175"/>
      <c r="AF12" s="2">
        <v>24</v>
      </c>
      <c r="AG12" s="85"/>
      <c r="AH12" s="128"/>
    </row>
    <row r="13" spans="1:42" s="57" customFormat="1" ht="69.75" customHeight="1" x14ac:dyDescent="0.25">
      <c r="A13" s="3" t="s">
        <v>5</v>
      </c>
      <c r="B13" s="3" t="s">
        <v>6</v>
      </c>
      <c r="C13" s="3" t="s">
        <v>7</v>
      </c>
      <c r="D13" s="3" t="s">
        <v>8</v>
      </c>
      <c r="E13" s="3" t="s">
        <v>9</v>
      </c>
      <c r="F13" s="3" t="s">
        <v>10</v>
      </c>
      <c r="G13" s="3" t="s">
        <v>11</v>
      </c>
      <c r="H13" s="3" t="s">
        <v>245</v>
      </c>
      <c r="I13" s="3" t="s">
        <v>13</v>
      </c>
      <c r="J13" s="3" t="s">
        <v>14</v>
      </c>
      <c r="K13" s="3" t="s">
        <v>15</v>
      </c>
      <c r="L13" s="3" t="s">
        <v>16</v>
      </c>
      <c r="M13" s="3" t="s">
        <v>263</v>
      </c>
      <c r="N13" s="3" t="s">
        <v>17</v>
      </c>
      <c r="O13" s="5" t="s">
        <v>18</v>
      </c>
      <c r="P13" s="5" t="s">
        <v>19</v>
      </c>
      <c r="Q13" s="5" t="s">
        <v>20</v>
      </c>
      <c r="R13" s="5" t="s">
        <v>21</v>
      </c>
      <c r="S13" s="5" t="s">
        <v>22</v>
      </c>
      <c r="T13" s="6" t="s">
        <v>23</v>
      </c>
      <c r="U13" s="3" t="s">
        <v>24</v>
      </c>
      <c r="V13" s="7" t="s">
        <v>25</v>
      </c>
      <c r="W13" s="3" t="s">
        <v>26</v>
      </c>
      <c r="X13" s="3" t="s">
        <v>27</v>
      </c>
      <c r="Y13" s="3" t="s">
        <v>28</v>
      </c>
      <c r="Z13" s="3" t="s">
        <v>29</v>
      </c>
      <c r="AA13" s="8" t="s">
        <v>30</v>
      </c>
      <c r="AB13" s="8" t="s">
        <v>31</v>
      </c>
      <c r="AC13" s="8" t="s">
        <v>32</v>
      </c>
      <c r="AD13" s="8" t="s">
        <v>33</v>
      </c>
      <c r="AE13" s="8" t="s">
        <v>34</v>
      </c>
      <c r="AF13" s="8" t="s">
        <v>35</v>
      </c>
      <c r="AG13" s="86"/>
      <c r="AH13" s="129" t="s">
        <v>36</v>
      </c>
      <c r="AI13" s="80" t="s">
        <v>246</v>
      </c>
      <c r="AJ13" s="80" t="s">
        <v>247</v>
      </c>
      <c r="AK13" s="81" t="s">
        <v>248</v>
      </c>
      <c r="AL13" s="80" t="s">
        <v>249</v>
      </c>
      <c r="AM13" s="80" t="s">
        <v>250</v>
      </c>
      <c r="AN13" s="58"/>
      <c r="AO13" s="58"/>
      <c r="AP13" s="58"/>
    </row>
    <row r="14" spans="1:42" s="57" customFormat="1" ht="27" customHeight="1" x14ac:dyDescent="0.25">
      <c r="A14" s="91">
        <v>12019</v>
      </c>
      <c r="B14" s="106">
        <v>2019</v>
      </c>
      <c r="C14" s="92" t="s">
        <v>302</v>
      </c>
      <c r="D14" s="92" t="s">
        <v>161</v>
      </c>
      <c r="E14" s="92" t="s">
        <v>38</v>
      </c>
      <c r="F14" s="93" t="s">
        <v>182</v>
      </c>
      <c r="G14" s="94" t="s">
        <v>676</v>
      </c>
      <c r="H14" s="95" t="s">
        <v>156</v>
      </c>
      <c r="I14" s="96">
        <v>45</v>
      </c>
      <c r="J14" s="97" t="str">
        <f>IF(ISERROR(VLOOKUP(I14,Eje_Pilar!$C$2:$E$47,2,FALSE))," ",VLOOKUP(I14,Eje_Pilar!$C$2:$E$47,2,FALSE))</f>
        <v>Gobernanza e influencia local, regional e internacional</v>
      </c>
      <c r="K14" s="97" t="str">
        <f>IF(ISERROR(VLOOKUP(I14,Eje_Pilar!$C$2:$E$47,3,FALSE))," ",VLOOKUP(I14,Eje_Pilar!$C$2:$E$47,3,FALSE))</f>
        <v>Eje Transversal 4 Gobierno Legitimo, Fortalecimiento Local y Eficiencia</v>
      </c>
      <c r="L14" s="98" t="s">
        <v>885</v>
      </c>
      <c r="M14" s="91" t="s">
        <v>902</v>
      </c>
      <c r="N14" s="99" t="s">
        <v>1239</v>
      </c>
      <c r="O14" s="100">
        <v>88000000</v>
      </c>
      <c r="P14" s="101"/>
      <c r="Q14" s="102"/>
      <c r="R14" s="103">
        <v>1</v>
      </c>
      <c r="S14" s="100">
        <v>9866667</v>
      </c>
      <c r="T14" s="104">
        <f t="shared" ref="T14:T46" si="0">+O14+Q14+S14</f>
        <v>97866667</v>
      </c>
      <c r="U14" s="132">
        <v>81866666</v>
      </c>
      <c r="V14" s="105">
        <v>43489</v>
      </c>
      <c r="W14" s="105">
        <v>43489</v>
      </c>
      <c r="X14" s="105">
        <v>43822</v>
      </c>
      <c r="Y14" s="106">
        <v>330</v>
      </c>
      <c r="Z14" s="106"/>
      <c r="AA14" s="107"/>
      <c r="AB14" s="91"/>
      <c r="AC14" s="91" t="s">
        <v>1591</v>
      </c>
      <c r="AD14" s="91"/>
      <c r="AE14" s="91"/>
      <c r="AF14" s="108">
        <f>IF(ISERROR(U14/T14),"-",(U14/T14))</f>
        <v>0.83651225191923617</v>
      </c>
      <c r="AG14" s="109"/>
      <c r="AH14" s="130">
        <f>IF(SUMPRODUCT((A$14:A14=A14)*(B$14:B14=B14)*(C$14:C14=C14))&gt;1,0,1)</f>
        <v>1</v>
      </c>
      <c r="AI14" s="110" t="str">
        <f t="shared" ref="AI14:AI45" si="1">IFERROR(VLOOKUP(D14,tipo,1,FALSE),"NO")</f>
        <v>Contratos de prestación de servicios profesionales y de apoyo a la gestión</v>
      </c>
      <c r="AJ14" s="110" t="str">
        <f t="shared" ref="AJ14:AJ45" si="2">IFERROR(VLOOKUP(E14,modal,1,FALSE),"NO")</f>
        <v>Contratación directa</v>
      </c>
      <c r="AK14" s="111" t="str">
        <f>IFERROR(VLOOKUP(F14,Tipo!$C$12:$C$27,1,FALSE),"NO")</f>
        <v>Prestación de servicios profesionales y de apoyo a la gestión, o para la ejecución de trabajos artísticos que sólo puedan encomendarse a determinadas personas naturales;</v>
      </c>
      <c r="AL14" s="110" t="str">
        <f t="shared" ref="AL14:AL45" si="3">IFERROR(VLOOKUP(H14,afectacion,1,FALSE),"NO")</f>
        <v>Inversión</v>
      </c>
      <c r="AM14" s="110">
        <f t="shared" ref="AM14:AM45" si="4">IFERROR(VLOOKUP(I14,programa,1,FALSE),"NO")</f>
        <v>45</v>
      </c>
      <c r="AN14" s="58"/>
      <c r="AO14" s="58"/>
      <c r="AP14" s="58"/>
    </row>
    <row r="15" spans="1:42" s="57" customFormat="1" ht="27" customHeight="1" x14ac:dyDescent="0.25">
      <c r="A15" s="91">
        <v>22019</v>
      </c>
      <c r="B15" s="106">
        <v>2019</v>
      </c>
      <c r="C15" s="92" t="s">
        <v>303</v>
      </c>
      <c r="D15" s="92" t="s">
        <v>161</v>
      </c>
      <c r="E15" s="92" t="s">
        <v>38</v>
      </c>
      <c r="F15" s="93" t="s">
        <v>182</v>
      </c>
      <c r="G15" s="94" t="s">
        <v>677</v>
      </c>
      <c r="H15" s="95" t="s">
        <v>156</v>
      </c>
      <c r="I15" s="96">
        <v>45</v>
      </c>
      <c r="J15" s="97" t="str">
        <f>IF(ISERROR(VLOOKUP(I15,Eje_Pilar!$C$2:$E$47,2,FALSE))," ",VLOOKUP(I15,Eje_Pilar!$C$2:$E$47,2,FALSE))</f>
        <v>Gobernanza e influencia local, regional e internacional</v>
      </c>
      <c r="K15" s="97" t="str">
        <f>IF(ISERROR(VLOOKUP(I15,Eje_Pilar!$C$2:$E$47,3,FALSE))," ",VLOOKUP(I15,Eje_Pilar!$C$2:$E$47,3,FALSE))</f>
        <v>Eje Transversal 4 Gobierno Legitimo, Fortalecimiento Local y Eficiencia</v>
      </c>
      <c r="L15" s="98" t="s">
        <v>885</v>
      </c>
      <c r="M15" s="91" t="s">
        <v>903</v>
      </c>
      <c r="N15" s="99" t="s">
        <v>1240</v>
      </c>
      <c r="O15" s="100">
        <v>37345000</v>
      </c>
      <c r="P15" s="101"/>
      <c r="Q15" s="102"/>
      <c r="R15" s="103">
        <v>1</v>
      </c>
      <c r="S15" s="100">
        <v>3734500</v>
      </c>
      <c r="T15" s="104">
        <f t="shared" si="0"/>
        <v>41079500</v>
      </c>
      <c r="U15" s="132">
        <v>37345000</v>
      </c>
      <c r="V15" s="105">
        <v>43493</v>
      </c>
      <c r="W15" s="105">
        <v>43493</v>
      </c>
      <c r="X15" s="105">
        <v>43826</v>
      </c>
      <c r="Y15" s="106">
        <v>330</v>
      </c>
      <c r="Z15" s="106"/>
      <c r="AA15" s="107"/>
      <c r="AB15" s="91"/>
      <c r="AC15" s="91" t="s">
        <v>1591</v>
      </c>
      <c r="AD15" s="91"/>
      <c r="AE15" s="91"/>
      <c r="AF15" s="108">
        <f>IF(ISERROR(U15/T15),"-",(U15/T15))</f>
        <v>0.90909090909090906</v>
      </c>
      <c r="AG15" s="109"/>
      <c r="AH15" s="130">
        <f>IF(SUMPRODUCT((A$14:A15=A15)*(B$14:B15=B15)*(C$14:C15=C15))&gt;1,0,1)</f>
        <v>1</v>
      </c>
      <c r="AI15" s="110" t="str">
        <f t="shared" si="1"/>
        <v>Contratos de prestación de servicios profesionales y de apoyo a la gestión</v>
      </c>
      <c r="AJ15" s="110" t="str">
        <f t="shared" si="2"/>
        <v>Contratación directa</v>
      </c>
      <c r="AK15" s="111" t="str">
        <f>IFERROR(VLOOKUP(F15,Tipo!$C$12:$C$27,1,FALSE),"NO")</f>
        <v>Prestación de servicios profesionales y de apoyo a la gestión, o para la ejecución de trabajos artísticos que sólo puedan encomendarse a determinadas personas naturales;</v>
      </c>
      <c r="AL15" s="110" t="str">
        <f t="shared" si="3"/>
        <v>Inversión</v>
      </c>
      <c r="AM15" s="110">
        <f t="shared" si="4"/>
        <v>45</v>
      </c>
      <c r="AN15" s="58"/>
      <c r="AO15" s="58"/>
      <c r="AP15" s="58"/>
    </row>
    <row r="16" spans="1:42" s="57" customFormat="1" ht="27" customHeight="1" x14ac:dyDescent="0.25">
      <c r="A16" s="91">
        <v>32019</v>
      </c>
      <c r="B16" s="106">
        <v>2019</v>
      </c>
      <c r="C16" s="92" t="s">
        <v>304</v>
      </c>
      <c r="D16" s="92" t="s">
        <v>161</v>
      </c>
      <c r="E16" s="92" t="s">
        <v>38</v>
      </c>
      <c r="F16" s="93" t="s">
        <v>182</v>
      </c>
      <c r="G16" s="94" t="s">
        <v>678</v>
      </c>
      <c r="H16" s="95" t="s">
        <v>156</v>
      </c>
      <c r="I16" s="96">
        <v>45</v>
      </c>
      <c r="J16" s="97" t="str">
        <f>IF(ISERROR(VLOOKUP(I16,Eje_Pilar!$C$2:$E$47,2,FALSE))," ",VLOOKUP(I16,Eje_Pilar!$C$2:$E$47,2,FALSE))</f>
        <v>Gobernanza e influencia local, regional e internacional</v>
      </c>
      <c r="K16" s="97" t="str">
        <f>IF(ISERROR(VLOOKUP(I16,Eje_Pilar!$C$2:$E$47,3,FALSE))," ",VLOOKUP(I16,Eje_Pilar!$C$2:$E$47,3,FALSE))</f>
        <v>Eje Transversal 4 Gobierno Legitimo, Fortalecimiento Local y Eficiencia</v>
      </c>
      <c r="L16" s="98" t="s">
        <v>885</v>
      </c>
      <c r="M16" s="91" t="s">
        <v>904</v>
      </c>
      <c r="N16" s="99" t="s">
        <v>1241</v>
      </c>
      <c r="O16" s="100">
        <v>54780000</v>
      </c>
      <c r="P16" s="101"/>
      <c r="Q16" s="102"/>
      <c r="R16" s="103">
        <v>1</v>
      </c>
      <c r="S16" s="100">
        <v>5478000</v>
      </c>
      <c r="T16" s="104">
        <f t="shared" si="0"/>
        <v>60258000</v>
      </c>
      <c r="U16" s="132">
        <v>49302000</v>
      </c>
      <c r="V16" s="105">
        <v>43493</v>
      </c>
      <c r="W16" s="105">
        <v>43493</v>
      </c>
      <c r="X16" s="105">
        <v>43826</v>
      </c>
      <c r="Y16" s="106">
        <v>330</v>
      </c>
      <c r="Z16" s="106"/>
      <c r="AA16" s="107"/>
      <c r="AB16" s="91"/>
      <c r="AC16" s="91" t="s">
        <v>1591</v>
      </c>
      <c r="AD16" s="91"/>
      <c r="AE16" s="91"/>
      <c r="AF16" s="108">
        <f t="shared" ref="AF16:AF79" si="5">IF(ISERROR(U16/T16),"-",(U16/T16))</f>
        <v>0.81818181818181823</v>
      </c>
      <c r="AG16" s="109"/>
      <c r="AH16" s="130">
        <f>IF(SUMPRODUCT((A$14:A16=A16)*(B$14:B16=B16)*(C$14:C16=C16))&gt;1,0,1)</f>
        <v>1</v>
      </c>
      <c r="AI16" s="110" t="str">
        <f t="shared" si="1"/>
        <v>Contratos de prestación de servicios profesionales y de apoyo a la gestión</v>
      </c>
      <c r="AJ16" s="110" t="str">
        <f t="shared" si="2"/>
        <v>Contratación directa</v>
      </c>
      <c r="AK16" s="111" t="str">
        <f>IFERROR(VLOOKUP(F16,Tipo!$C$12:$C$27,1,FALSE),"NO")</f>
        <v>Prestación de servicios profesionales y de apoyo a la gestión, o para la ejecución de trabajos artísticos que sólo puedan encomendarse a determinadas personas naturales;</v>
      </c>
      <c r="AL16" s="110" t="str">
        <f t="shared" si="3"/>
        <v>Inversión</v>
      </c>
      <c r="AM16" s="110">
        <f t="shared" si="4"/>
        <v>45</v>
      </c>
      <c r="AN16" s="58"/>
      <c r="AO16" s="58"/>
      <c r="AP16" s="58"/>
    </row>
    <row r="17" spans="1:42" s="57" customFormat="1" ht="27" customHeight="1" x14ac:dyDescent="0.25">
      <c r="A17" s="91">
        <v>42019</v>
      </c>
      <c r="B17" s="106">
        <v>2019</v>
      </c>
      <c r="C17" s="92" t="s">
        <v>305</v>
      </c>
      <c r="D17" s="92" t="s">
        <v>161</v>
      </c>
      <c r="E17" s="92" t="s">
        <v>38</v>
      </c>
      <c r="F17" s="93" t="s">
        <v>182</v>
      </c>
      <c r="G17" s="94" t="s">
        <v>679</v>
      </c>
      <c r="H17" s="95" t="s">
        <v>156</v>
      </c>
      <c r="I17" s="96">
        <v>45</v>
      </c>
      <c r="J17" s="97" t="str">
        <f>IF(ISERROR(VLOOKUP(I17,Eje_Pilar!$C$2:$E$47,2,FALSE))," ",VLOOKUP(I17,Eje_Pilar!$C$2:$E$47,2,FALSE))</f>
        <v>Gobernanza e influencia local, regional e internacional</v>
      </c>
      <c r="K17" s="97" t="str">
        <f>IF(ISERROR(VLOOKUP(I17,Eje_Pilar!$C$2:$E$47,3,FALSE))," ",VLOOKUP(I17,Eje_Pilar!$C$2:$E$47,3,FALSE))</f>
        <v>Eje Transversal 4 Gobierno Legitimo, Fortalecimiento Local y Eficiencia</v>
      </c>
      <c r="L17" s="98" t="s">
        <v>885</v>
      </c>
      <c r="M17" s="91" t="s">
        <v>905</v>
      </c>
      <c r="N17" s="99" t="s">
        <v>1242</v>
      </c>
      <c r="O17" s="100">
        <v>44000000</v>
      </c>
      <c r="P17" s="101"/>
      <c r="Q17" s="102"/>
      <c r="R17" s="103"/>
      <c r="S17" s="100"/>
      <c r="T17" s="104">
        <f t="shared" si="0"/>
        <v>44000000</v>
      </c>
      <c r="U17" s="132">
        <v>11333333</v>
      </c>
      <c r="V17" s="105">
        <v>43497</v>
      </c>
      <c r="W17" s="105">
        <v>43497</v>
      </c>
      <c r="X17" s="105">
        <v>43830</v>
      </c>
      <c r="Y17" s="106">
        <v>330</v>
      </c>
      <c r="Z17" s="106"/>
      <c r="AA17" s="107"/>
      <c r="AB17" s="91"/>
      <c r="AC17" s="91"/>
      <c r="AD17" s="91" t="s">
        <v>1591</v>
      </c>
      <c r="AE17" s="91"/>
      <c r="AF17" s="108">
        <f t="shared" si="5"/>
        <v>0.25757574999999999</v>
      </c>
      <c r="AG17" s="109"/>
      <c r="AH17" s="130">
        <f>IF(SUMPRODUCT((A$14:A17=A17)*(B$14:B17=B17)*(C$14:C17=C17))&gt;1,0,1)</f>
        <v>1</v>
      </c>
      <c r="AI17" s="110" t="str">
        <f t="shared" si="1"/>
        <v>Contratos de prestación de servicios profesionales y de apoyo a la gestión</v>
      </c>
      <c r="AJ17" s="110" t="str">
        <f t="shared" si="2"/>
        <v>Contratación directa</v>
      </c>
      <c r="AK17" s="111" t="str">
        <f>IFERROR(VLOOKUP(F17,Tipo!$C$12:$C$27,1,FALSE),"NO")</f>
        <v>Prestación de servicios profesionales y de apoyo a la gestión, o para la ejecución de trabajos artísticos que sólo puedan encomendarse a determinadas personas naturales;</v>
      </c>
      <c r="AL17" s="110" t="str">
        <f t="shared" si="3"/>
        <v>Inversión</v>
      </c>
      <c r="AM17" s="110">
        <f t="shared" si="4"/>
        <v>45</v>
      </c>
      <c r="AN17" s="58"/>
      <c r="AO17" s="58"/>
      <c r="AP17" s="58"/>
    </row>
    <row r="18" spans="1:42" s="57" customFormat="1" ht="27" customHeight="1" x14ac:dyDescent="0.25">
      <c r="A18" s="91">
        <v>52019</v>
      </c>
      <c r="B18" s="106">
        <v>2019</v>
      </c>
      <c r="C18" s="92" t="s">
        <v>306</v>
      </c>
      <c r="D18" s="92" t="s">
        <v>161</v>
      </c>
      <c r="E18" s="92" t="s">
        <v>38</v>
      </c>
      <c r="F18" s="93" t="s">
        <v>182</v>
      </c>
      <c r="G18" s="94" t="s">
        <v>677</v>
      </c>
      <c r="H18" s="95" t="s">
        <v>156</v>
      </c>
      <c r="I18" s="96">
        <v>45</v>
      </c>
      <c r="J18" s="97" t="str">
        <f>IF(ISERROR(VLOOKUP(I18,Eje_Pilar!$C$2:$E$47,2,FALSE))," ",VLOOKUP(I18,Eje_Pilar!$C$2:$E$47,2,FALSE))</f>
        <v>Gobernanza e influencia local, regional e internacional</v>
      </c>
      <c r="K18" s="97" t="str">
        <f>IF(ISERROR(VLOOKUP(I18,Eje_Pilar!$C$2:$E$47,3,FALSE))," ",VLOOKUP(I18,Eje_Pilar!$C$2:$E$47,3,FALSE))</f>
        <v>Eje Transversal 4 Gobierno Legitimo, Fortalecimiento Local y Eficiencia</v>
      </c>
      <c r="L18" s="98" t="s">
        <v>885</v>
      </c>
      <c r="M18" s="91" t="s">
        <v>906</v>
      </c>
      <c r="N18" s="99" t="s">
        <v>1243</v>
      </c>
      <c r="O18" s="100">
        <v>37345000</v>
      </c>
      <c r="P18" s="101"/>
      <c r="Q18" s="102"/>
      <c r="R18" s="103">
        <v>1</v>
      </c>
      <c r="S18" s="100">
        <v>3621333</v>
      </c>
      <c r="T18" s="104">
        <f t="shared" si="0"/>
        <v>40966333</v>
      </c>
      <c r="U18" s="132">
        <v>37345000</v>
      </c>
      <c r="V18" s="105">
        <v>43494</v>
      </c>
      <c r="W18" s="105">
        <v>43494</v>
      </c>
      <c r="X18" s="105">
        <v>43827</v>
      </c>
      <c r="Y18" s="106">
        <v>330</v>
      </c>
      <c r="Z18" s="106"/>
      <c r="AA18" s="107"/>
      <c r="AB18" s="91"/>
      <c r="AC18" s="91" t="s">
        <v>1591</v>
      </c>
      <c r="AD18" s="91"/>
      <c r="AE18" s="91"/>
      <c r="AF18" s="108">
        <f t="shared" si="5"/>
        <v>0.91160221736224234</v>
      </c>
      <c r="AG18" s="109"/>
      <c r="AH18" s="130">
        <f>IF(SUMPRODUCT((A$14:A18=A18)*(B$14:B18=B18)*(C$14:C18=C18))&gt;1,0,1)</f>
        <v>1</v>
      </c>
      <c r="AI18" s="110" t="str">
        <f t="shared" si="1"/>
        <v>Contratos de prestación de servicios profesionales y de apoyo a la gestión</v>
      </c>
      <c r="AJ18" s="110" t="str">
        <f t="shared" si="2"/>
        <v>Contratación directa</v>
      </c>
      <c r="AK18" s="111" t="str">
        <f>IFERROR(VLOOKUP(F18,Tipo!$C$12:$C$27,1,FALSE),"NO")</f>
        <v>Prestación de servicios profesionales y de apoyo a la gestión, o para la ejecución de trabajos artísticos que sólo puedan encomendarse a determinadas personas naturales;</v>
      </c>
      <c r="AL18" s="110" t="str">
        <f t="shared" si="3"/>
        <v>Inversión</v>
      </c>
      <c r="AM18" s="110">
        <f t="shared" si="4"/>
        <v>45</v>
      </c>
      <c r="AN18" s="58"/>
      <c r="AO18" s="58"/>
      <c r="AP18" s="58"/>
    </row>
    <row r="19" spans="1:42" s="57" customFormat="1" ht="27" customHeight="1" x14ac:dyDescent="0.25">
      <c r="A19" s="91">
        <v>62019</v>
      </c>
      <c r="B19" s="106">
        <v>2019</v>
      </c>
      <c r="C19" s="92" t="s">
        <v>307</v>
      </c>
      <c r="D19" s="92" t="s">
        <v>161</v>
      </c>
      <c r="E19" s="92" t="s">
        <v>38</v>
      </c>
      <c r="F19" s="93" t="s">
        <v>182</v>
      </c>
      <c r="G19" s="94" t="s">
        <v>680</v>
      </c>
      <c r="H19" s="95" t="s">
        <v>156</v>
      </c>
      <c r="I19" s="96">
        <v>45</v>
      </c>
      <c r="J19" s="97" t="str">
        <f>IF(ISERROR(VLOOKUP(I19,Eje_Pilar!$C$2:$E$47,2,FALSE))," ",VLOOKUP(I19,Eje_Pilar!$C$2:$E$47,2,FALSE))</f>
        <v>Gobernanza e influencia local, regional e internacional</v>
      </c>
      <c r="K19" s="97" t="str">
        <f>IF(ISERROR(VLOOKUP(I19,Eje_Pilar!$C$2:$E$47,3,FALSE))," ",VLOOKUP(I19,Eje_Pilar!$C$2:$E$47,3,FALSE))</f>
        <v>Eje Transversal 4 Gobierno Legitimo, Fortalecimiento Local y Eficiencia</v>
      </c>
      <c r="L19" s="98" t="s">
        <v>885</v>
      </c>
      <c r="M19" s="91" t="s">
        <v>907</v>
      </c>
      <c r="N19" s="99" t="s">
        <v>1244</v>
      </c>
      <c r="O19" s="100">
        <v>33000000</v>
      </c>
      <c r="P19" s="101"/>
      <c r="Q19" s="102"/>
      <c r="R19" s="103">
        <v>1</v>
      </c>
      <c r="S19" s="100">
        <v>2700000</v>
      </c>
      <c r="T19" s="104">
        <f t="shared" ref="T19" si="6">+O19+Q19+S19</f>
        <v>35700000</v>
      </c>
      <c r="U19" s="132">
        <v>32700000</v>
      </c>
      <c r="V19" s="105">
        <v>43500</v>
      </c>
      <c r="W19" s="105">
        <v>43500</v>
      </c>
      <c r="X19" s="105">
        <v>43833</v>
      </c>
      <c r="Y19" s="106">
        <v>330</v>
      </c>
      <c r="Z19" s="106"/>
      <c r="AA19" s="107"/>
      <c r="AB19" s="91"/>
      <c r="AC19" s="91" t="s">
        <v>1591</v>
      </c>
      <c r="AD19" s="91"/>
      <c r="AE19" s="91"/>
      <c r="AF19" s="108">
        <f t="shared" si="5"/>
        <v>0.91596638655462181</v>
      </c>
      <c r="AG19" s="109"/>
      <c r="AH19" s="130">
        <f>IF(SUMPRODUCT((A$14:A19=A19)*(B$14:B19=B19)*(C$14:C19=C19))&gt;1,0,1)</f>
        <v>1</v>
      </c>
      <c r="AI19" s="110" t="str">
        <f t="shared" ref="AI19" si="7">IFERROR(VLOOKUP(D19,tipo,1,FALSE),"NO")</f>
        <v>Contratos de prestación de servicios profesionales y de apoyo a la gestión</v>
      </c>
      <c r="AJ19" s="110" t="str">
        <f t="shared" ref="AJ19" si="8">IFERROR(VLOOKUP(E19,modal,1,FALSE),"NO")</f>
        <v>Contratación directa</v>
      </c>
      <c r="AK19" s="111" t="str">
        <f>IFERROR(VLOOKUP(F19,Tipo!$C$12:$C$27,1,FALSE),"NO")</f>
        <v>Prestación de servicios profesionales y de apoyo a la gestión, o para la ejecución de trabajos artísticos que sólo puedan encomendarse a determinadas personas naturales;</v>
      </c>
      <c r="AL19" s="110" t="str">
        <f t="shared" ref="AL19" si="9">IFERROR(VLOOKUP(H19,afectacion,1,FALSE),"NO")</f>
        <v>Inversión</v>
      </c>
      <c r="AM19" s="110">
        <f t="shared" ref="AM19" si="10">IFERROR(VLOOKUP(I19,programa,1,FALSE),"NO")</f>
        <v>45</v>
      </c>
      <c r="AN19" s="58"/>
      <c r="AO19" s="58"/>
      <c r="AP19" s="58"/>
    </row>
    <row r="20" spans="1:42" s="57" customFormat="1" ht="27" customHeight="1" x14ac:dyDescent="0.25">
      <c r="A20" s="91">
        <v>72019</v>
      </c>
      <c r="B20" s="106">
        <v>2019</v>
      </c>
      <c r="C20" s="92" t="s">
        <v>308</v>
      </c>
      <c r="D20" s="92" t="s">
        <v>161</v>
      </c>
      <c r="E20" s="92" t="s">
        <v>38</v>
      </c>
      <c r="F20" s="93" t="s">
        <v>182</v>
      </c>
      <c r="G20" s="94" t="s">
        <v>681</v>
      </c>
      <c r="H20" s="95" t="s">
        <v>156</v>
      </c>
      <c r="I20" s="96">
        <v>45</v>
      </c>
      <c r="J20" s="97" t="str">
        <f>IF(ISERROR(VLOOKUP(I20,Eje_Pilar!$C$2:$E$47,2,FALSE))," ",VLOOKUP(I20,Eje_Pilar!$C$2:$E$47,2,FALSE))</f>
        <v>Gobernanza e influencia local, regional e internacional</v>
      </c>
      <c r="K20" s="97" t="str">
        <f>IF(ISERROR(VLOOKUP(I20,Eje_Pilar!$C$2:$E$47,3,FALSE))," ",VLOOKUP(I20,Eje_Pilar!$C$2:$E$47,3,FALSE))</f>
        <v>Eje Transversal 4 Gobierno Legitimo, Fortalecimiento Local y Eficiencia</v>
      </c>
      <c r="L20" s="98" t="s">
        <v>885</v>
      </c>
      <c r="M20" s="91" t="s">
        <v>908</v>
      </c>
      <c r="N20" s="99" t="s">
        <v>1245</v>
      </c>
      <c r="O20" s="100">
        <v>33000000</v>
      </c>
      <c r="P20" s="101"/>
      <c r="Q20" s="102"/>
      <c r="R20" s="103">
        <v>1</v>
      </c>
      <c r="S20" s="100">
        <v>2700000</v>
      </c>
      <c r="T20" s="104">
        <f t="shared" si="0"/>
        <v>35700000</v>
      </c>
      <c r="U20" s="132">
        <v>32700000</v>
      </c>
      <c r="V20" s="105">
        <v>43500</v>
      </c>
      <c r="W20" s="105">
        <v>43500</v>
      </c>
      <c r="X20" s="105">
        <v>43833</v>
      </c>
      <c r="Y20" s="106">
        <v>330</v>
      </c>
      <c r="Z20" s="106"/>
      <c r="AA20" s="107"/>
      <c r="AB20" s="91"/>
      <c r="AC20" s="91" t="s">
        <v>1591</v>
      </c>
      <c r="AD20" s="91"/>
      <c r="AE20" s="91"/>
      <c r="AF20" s="108">
        <f t="shared" si="5"/>
        <v>0.91596638655462181</v>
      </c>
      <c r="AG20" s="109"/>
      <c r="AH20" s="130">
        <f>IF(SUMPRODUCT((A$14:A20=A20)*(B$14:B20=B20)*(C$14:C20=C20))&gt;1,0,1)</f>
        <v>1</v>
      </c>
      <c r="AI20" s="110"/>
      <c r="AJ20" s="110"/>
      <c r="AK20" s="111"/>
      <c r="AL20" s="110"/>
      <c r="AM20" s="110"/>
      <c r="AN20" s="58"/>
      <c r="AO20" s="58"/>
      <c r="AP20" s="58"/>
    </row>
    <row r="21" spans="1:42" s="57" customFormat="1" ht="27" customHeight="1" x14ac:dyDescent="0.25">
      <c r="A21" s="91">
        <v>82019</v>
      </c>
      <c r="B21" s="106">
        <v>2019</v>
      </c>
      <c r="C21" s="92" t="s">
        <v>309</v>
      </c>
      <c r="D21" s="92" t="s">
        <v>161</v>
      </c>
      <c r="E21" s="92" t="s">
        <v>38</v>
      </c>
      <c r="F21" s="93" t="s">
        <v>182</v>
      </c>
      <c r="G21" s="94" t="s">
        <v>682</v>
      </c>
      <c r="H21" s="95" t="s">
        <v>156</v>
      </c>
      <c r="I21" s="96">
        <v>45</v>
      </c>
      <c r="J21" s="97" t="str">
        <f>IF(ISERROR(VLOOKUP(I21,Eje_Pilar!$C$2:$E$47,2,FALSE))," ",VLOOKUP(I21,Eje_Pilar!$C$2:$E$47,2,FALSE))</f>
        <v>Gobernanza e influencia local, regional e internacional</v>
      </c>
      <c r="K21" s="97" t="str">
        <f>IF(ISERROR(VLOOKUP(I21,Eje_Pilar!$C$2:$E$47,3,FALSE))," ",VLOOKUP(I21,Eje_Pilar!$C$2:$E$47,3,FALSE))</f>
        <v>Eje Transversal 4 Gobierno Legitimo, Fortalecimiento Local y Eficiencia</v>
      </c>
      <c r="L21" s="98" t="s">
        <v>885</v>
      </c>
      <c r="M21" s="91" t="s">
        <v>909</v>
      </c>
      <c r="N21" s="99" t="s">
        <v>1246</v>
      </c>
      <c r="O21" s="100">
        <v>66000000</v>
      </c>
      <c r="P21" s="101"/>
      <c r="Q21" s="102"/>
      <c r="R21" s="103">
        <v>1</v>
      </c>
      <c r="S21" s="100">
        <v>6400000</v>
      </c>
      <c r="T21" s="104">
        <f t="shared" si="0"/>
        <v>72400000</v>
      </c>
      <c r="U21" s="132">
        <v>66000000</v>
      </c>
      <c r="V21" s="105">
        <v>43494</v>
      </c>
      <c r="W21" s="105">
        <v>43494</v>
      </c>
      <c r="X21" s="105">
        <v>43827</v>
      </c>
      <c r="Y21" s="106">
        <v>330</v>
      </c>
      <c r="Z21" s="106"/>
      <c r="AA21" s="107"/>
      <c r="AB21" s="91"/>
      <c r="AC21" s="91" t="s">
        <v>1591</v>
      </c>
      <c r="AD21" s="91"/>
      <c r="AE21" s="91"/>
      <c r="AF21" s="108">
        <f t="shared" si="5"/>
        <v>0.91160220994475138</v>
      </c>
      <c r="AG21" s="109"/>
      <c r="AH21" s="130">
        <f>IF(SUMPRODUCT((A$14:A21=A21)*(B$14:B21=B21)*(C$14:C21=C21))&gt;1,0,1)</f>
        <v>1</v>
      </c>
      <c r="AI21" s="110"/>
      <c r="AJ21" s="110"/>
      <c r="AK21" s="111"/>
      <c r="AL21" s="110"/>
      <c r="AM21" s="110"/>
      <c r="AN21" s="58"/>
      <c r="AO21" s="58"/>
      <c r="AP21" s="58"/>
    </row>
    <row r="22" spans="1:42" s="57" customFormat="1" ht="27" customHeight="1" x14ac:dyDescent="0.25">
      <c r="A22" s="91">
        <v>92019</v>
      </c>
      <c r="B22" s="106">
        <v>2019</v>
      </c>
      <c r="C22" s="92" t="s">
        <v>310</v>
      </c>
      <c r="D22" s="92" t="s">
        <v>161</v>
      </c>
      <c r="E22" s="92" t="s">
        <v>38</v>
      </c>
      <c r="F22" s="93" t="s">
        <v>182</v>
      </c>
      <c r="G22" s="94" t="s">
        <v>683</v>
      </c>
      <c r="H22" s="95" t="s">
        <v>156</v>
      </c>
      <c r="I22" s="96">
        <v>45</v>
      </c>
      <c r="J22" s="97" t="str">
        <f>IF(ISERROR(VLOOKUP(I22,Eje_Pilar!$C$2:$E$47,2,FALSE))," ",VLOOKUP(I22,Eje_Pilar!$C$2:$E$47,2,FALSE))</f>
        <v>Gobernanza e influencia local, regional e internacional</v>
      </c>
      <c r="K22" s="97" t="str">
        <f>IF(ISERROR(VLOOKUP(I22,Eje_Pilar!$C$2:$E$47,3,FALSE))," ",VLOOKUP(I22,Eje_Pilar!$C$2:$E$47,3,FALSE))</f>
        <v>Eje Transversal 4 Gobierno Legitimo, Fortalecimiento Local y Eficiencia</v>
      </c>
      <c r="L22" s="98" t="s">
        <v>885</v>
      </c>
      <c r="M22" s="91" t="s">
        <v>910</v>
      </c>
      <c r="N22" s="99" t="s">
        <v>1247</v>
      </c>
      <c r="O22" s="100">
        <v>38500000</v>
      </c>
      <c r="P22" s="101"/>
      <c r="Q22" s="102"/>
      <c r="R22" s="103">
        <v>1</v>
      </c>
      <c r="S22" s="100">
        <v>3150000</v>
      </c>
      <c r="T22" s="104">
        <f t="shared" si="0"/>
        <v>41650000</v>
      </c>
      <c r="U22" s="132">
        <v>37916666</v>
      </c>
      <c r="V22" s="105">
        <v>43500</v>
      </c>
      <c r="W22" s="105">
        <v>43500</v>
      </c>
      <c r="X22" s="105">
        <v>43833</v>
      </c>
      <c r="Y22" s="106">
        <v>330</v>
      </c>
      <c r="Z22" s="106"/>
      <c r="AA22" s="107"/>
      <c r="AB22" s="91"/>
      <c r="AC22" s="91" t="s">
        <v>1591</v>
      </c>
      <c r="AD22" s="91"/>
      <c r="AE22" s="91"/>
      <c r="AF22" s="108">
        <f t="shared" si="5"/>
        <v>0.91036412965186075</v>
      </c>
      <c r="AG22" s="109"/>
      <c r="AH22" s="130">
        <f>IF(SUMPRODUCT((A$14:A22=A22)*(B$14:B22=B22)*(C$14:C22=C22))&gt;1,0,1)</f>
        <v>1</v>
      </c>
      <c r="AI22" s="110" t="str">
        <f t="shared" si="1"/>
        <v>Contratos de prestación de servicios profesionales y de apoyo a la gestión</v>
      </c>
      <c r="AJ22" s="110" t="str">
        <f t="shared" si="2"/>
        <v>Contratación directa</v>
      </c>
      <c r="AK22" s="111" t="str">
        <f>IFERROR(VLOOKUP(F22,Tipo!$C$12:$C$27,1,FALSE),"NO")</f>
        <v>Prestación de servicios profesionales y de apoyo a la gestión, o para la ejecución de trabajos artísticos que sólo puedan encomendarse a determinadas personas naturales;</v>
      </c>
      <c r="AL22" s="110" t="str">
        <f t="shared" si="3"/>
        <v>Inversión</v>
      </c>
      <c r="AM22" s="110">
        <f t="shared" si="4"/>
        <v>45</v>
      </c>
      <c r="AN22" s="58"/>
      <c r="AO22" s="58"/>
      <c r="AP22" s="58"/>
    </row>
    <row r="23" spans="1:42" s="57" customFormat="1" ht="27" customHeight="1" x14ac:dyDescent="0.25">
      <c r="A23" s="91">
        <v>102019</v>
      </c>
      <c r="B23" s="106">
        <v>2019</v>
      </c>
      <c r="C23" s="92" t="s">
        <v>311</v>
      </c>
      <c r="D23" s="92" t="s">
        <v>161</v>
      </c>
      <c r="E23" s="92" t="s">
        <v>38</v>
      </c>
      <c r="F23" s="93" t="s">
        <v>182</v>
      </c>
      <c r="G23" s="94" t="s">
        <v>684</v>
      </c>
      <c r="H23" s="95" t="s">
        <v>156</v>
      </c>
      <c r="I23" s="96">
        <v>45</v>
      </c>
      <c r="J23" s="97" t="str">
        <f>IF(ISERROR(VLOOKUP(I23,Eje_Pilar!$C$2:$E$47,2,FALSE))," ",VLOOKUP(I23,Eje_Pilar!$C$2:$E$47,2,FALSE))</f>
        <v>Gobernanza e influencia local, regional e internacional</v>
      </c>
      <c r="K23" s="97" t="str">
        <f>IF(ISERROR(VLOOKUP(I23,Eje_Pilar!$C$2:$E$47,3,FALSE))," ",VLOOKUP(I23,Eje_Pilar!$C$2:$E$47,3,FALSE))</f>
        <v>Eje Transversal 4 Gobierno Legitimo, Fortalecimiento Local y Eficiencia</v>
      </c>
      <c r="L23" s="98" t="s">
        <v>885</v>
      </c>
      <c r="M23" s="91" t="s">
        <v>911</v>
      </c>
      <c r="N23" s="99" t="s">
        <v>1248</v>
      </c>
      <c r="O23" s="100">
        <v>35200000</v>
      </c>
      <c r="P23" s="101"/>
      <c r="Q23" s="102"/>
      <c r="R23" s="103">
        <v>1</v>
      </c>
      <c r="S23" s="100">
        <v>3200000</v>
      </c>
      <c r="T23" s="104">
        <f t="shared" si="0"/>
        <v>38400000</v>
      </c>
      <c r="U23" s="132">
        <v>33250000</v>
      </c>
      <c r="V23" s="105">
        <v>43497</v>
      </c>
      <c r="W23" s="105">
        <v>43497</v>
      </c>
      <c r="X23" s="105">
        <v>43830</v>
      </c>
      <c r="Y23" s="106">
        <v>330</v>
      </c>
      <c r="Z23" s="106"/>
      <c r="AA23" s="107"/>
      <c r="AB23" s="91"/>
      <c r="AC23" s="91" t="s">
        <v>1591</v>
      </c>
      <c r="AD23" s="91"/>
      <c r="AE23" s="91"/>
      <c r="AF23" s="108">
        <f t="shared" si="5"/>
        <v>0.86588541666666663</v>
      </c>
      <c r="AG23" s="109"/>
      <c r="AH23" s="130">
        <f>IF(SUMPRODUCT((A$14:A23=A23)*(B$14:B23=B23)*(C$14:C23=C23))&gt;1,0,1)</f>
        <v>1</v>
      </c>
      <c r="AI23" s="110" t="str">
        <f t="shared" si="1"/>
        <v>Contratos de prestación de servicios profesionales y de apoyo a la gestión</v>
      </c>
      <c r="AJ23" s="110" t="str">
        <f t="shared" si="2"/>
        <v>Contratación directa</v>
      </c>
      <c r="AK23" s="111" t="str">
        <f>IFERROR(VLOOKUP(F23,Tipo!$C$12:$C$27,1,FALSE),"NO")</f>
        <v>Prestación de servicios profesionales y de apoyo a la gestión, o para la ejecución de trabajos artísticos que sólo puedan encomendarse a determinadas personas naturales;</v>
      </c>
      <c r="AL23" s="110" t="str">
        <f t="shared" si="3"/>
        <v>Inversión</v>
      </c>
      <c r="AM23" s="110">
        <f t="shared" si="4"/>
        <v>45</v>
      </c>
      <c r="AN23" s="58"/>
      <c r="AO23" s="58"/>
      <c r="AP23" s="58"/>
    </row>
    <row r="24" spans="1:42" s="57" customFormat="1" ht="27" customHeight="1" x14ac:dyDescent="0.25">
      <c r="A24" s="91">
        <v>112019</v>
      </c>
      <c r="B24" s="106">
        <v>2019</v>
      </c>
      <c r="C24" s="92" t="s">
        <v>312</v>
      </c>
      <c r="D24" s="92" t="s">
        <v>161</v>
      </c>
      <c r="E24" s="92" t="s">
        <v>38</v>
      </c>
      <c r="F24" s="93" t="s">
        <v>182</v>
      </c>
      <c r="G24" s="94" t="s">
        <v>685</v>
      </c>
      <c r="H24" s="95" t="s">
        <v>156</v>
      </c>
      <c r="I24" s="96">
        <v>45</v>
      </c>
      <c r="J24" s="97" t="str">
        <f>IF(ISERROR(VLOOKUP(I24,Eje_Pilar!$C$2:$E$47,2,FALSE))," ",VLOOKUP(I24,Eje_Pilar!$C$2:$E$47,2,FALSE))</f>
        <v>Gobernanza e influencia local, regional e internacional</v>
      </c>
      <c r="K24" s="97" t="str">
        <f>IF(ISERROR(VLOOKUP(I24,Eje_Pilar!$C$2:$E$47,3,FALSE))," ",VLOOKUP(I24,Eje_Pilar!$C$2:$E$47,3,FALSE))</f>
        <v>Eje Transversal 4 Gobierno Legitimo, Fortalecimiento Local y Eficiencia</v>
      </c>
      <c r="L24" s="98" t="s">
        <v>885</v>
      </c>
      <c r="M24" s="91" t="s">
        <v>912</v>
      </c>
      <c r="N24" s="99" t="s">
        <v>1249</v>
      </c>
      <c r="O24" s="100">
        <v>26070000</v>
      </c>
      <c r="P24" s="101"/>
      <c r="Q24" s="102"/>
      <c r="R24" s="103">
        <v>1</v>
      </c>
      <c r="S24" s="100">
        <v>1975000</v>
      </c>
      <c r="T24" s="104">
        <f t="shared" si="0"/>
        <v>28045000</v>
      </c>
      <c r="U24" s="132">
        <v>23305000</v>
      </c>
      <c r="V24" s="105">
        <v>43501</v>
      </c>
      <c r="W24" s="105">
        <v>43502</v>
      </c>
      <c r="X24" s="105">
        <v>43835</v>
      </c>
      <c r="Y24" s="106">
        <v>330</v>
      </c>
      <c r="Z24" s="106"/>
      <c r="AA24" s="107"/>
      <c r="AB24" s="91"/>
      <c r="AC24" s="91" t="s">
        <v>1591</v>
      </c>
      <c r="AD24" s="91"/>
      <c r="AE24" s="91"/>
      <c r="AF24" s="108">
        <f t="shared" si="5"/>
        <v>0.83098591549295775</v>
      </c>
      <c r="AG24" s="109"/>
      <c r="AH24" s="130">
        <f>IF(SUMPRODUCT((A$14:A24=A24)*(B$14:B24=B24)*(C$14:C24=C24))&gt;1,0,1)</f>
        <v>1</v>
      </c>
      <c r="AI24" s="110" t="str">
        <f t="shared" si="1"/>
        <v>Contratos de prestación de servicios profesionales y de apoyo a la gestión</v>
      </c>
      <c r="AJ24" s="110" t="str">
        <f t="shared" si="2"/>
        <v>Contratación directa</v>
      </c>
      <c r="AK24" s="111" t="str">
        <f>IFERROR(VLOOKUP(F24,Tipo!$C$12:$C$27,1,FALSE),"NO")</f>
        <v>Prestación de servicios profesionales y de apoyo a la gestión, o para la ejecución de trabajos artísticos que sólo puedan encomendarse a determinadas personas naturales;</v>
      </c>
      <c r="AL24" s="110" t="str">
        <f t="shared" si="3"/>
        <v>Inversión</v>
      </c>
      <c r="AM24" s="110">
        <f t="shared" si="4"/>
        <v>45</v>
      </c>
      <c r="AN24" s="58"/>
      <c r="AO24" s="58"/>
      <c r="AP24" s="58"/>
    </row>
    <row r="25" spans="1:42" s="57" customFormat="1" ht="27" customHeight="1" x14ac:dyDescent="0.25">
      <c r="A25" s="91">
        <v>122019</v>
      </c>
      <c r="B25" s="106">
        <v>2019</v>
      </c>
      <c r="C25" s="92" t="s">
        <v>313</v>
      </c>
      <c r="D25" s="92" t="s">
        <v>161</v>
      </c>
      <c r="E25" s="92" t="s">
        <v>38</v>
      </c>
      <c r="F25" s="93" t="s">
        <v>182</v>
      </c>
      <c r="G25" s="94" t="s">
        <v>685</v>
      </c>
      <c r="H25" s="95" t="s">
        <v>156</v>
      </c>
      <c r="I25" s="96">
        <v>45</v>
      </c>
      <c r="J25" s="97" t="str">
        <f>IF(ISERROR(VLOOKUP(I25,Eje_Pilar!$C$2:$E$47,2,FALSE))," ",VLOOKUP(I25,Eje_Pilar!$C$2:$E$47,2,FALSE))</f>
        <v>Gobernanza e influencia local, regional e internacional</v>
      </c>
      <c r="K25" s="97" t="str">
        <f>IF(ISERROR(VLOOKUP(I25,Eje_Pilar!$C$2:$E$47,3,FALSE))," ",VLOOKUP(I25,Eje_Pilar!$C$2:$E$47,3,FALSE))</f>
        <v>Eje Transversal 4 Gobierno Legitimo, Fortalecimiento Local y Eficiencia</v>
      </c>
      <c r="L25" s="98" t="s">
        <v>885</v>
      </c>
      <c r="M25" s="91" t="s">
        <v>913</v>
      </c>
      <c r="N25" s="99" t="s">
        <v>1250</v>
      </c>
      <c r="O25" s="100">
        <v>26070000</v>
      </c>
      <c r="P25" s="101"/>
      <c r="Q25" s="102"/>
      <c r="R25" s="103">
        <v>1</v>
      </c>
      <c r="S25" s="100">
        <v>1975000</v>
      </c>
      <c r="T25" s="104">
        <f t="shared" si="0"/>
        <v>28045000</v>
      </c>
      <c r="U25" s="132">
        <v>23305000</v>
      </c>
      <c r="V25" s="105">
        <v>43502</v>
      </c>
      <c r="W25" s="105">
        <v>43502</v>
      </c>
      <c r="X25" s="105">
        <v>43835</v>
      </c>
      <c r="Y25" s="106">
        <v>330</v>
      </c>
      <c r="Z25" s="106"/>
      <c r="AA25" s="107"/>
      <c r="AB25" s="91"/>
      <c r="AC25" s="91" t="s">
        <v>1591</v>
      </c>
      <c r="AD25" s="91"/>
      <c r="AE25" s="91"/>
      <c r="AF25" s="108">
        <f t="shared" si="5"/>
        <v>0.83098591549295775</v>
      </c>
      <c r="AG25" s="109"/>
      <c r="AH25" s="130">
        <f>IF(SUMPRODUCT((A$14:A25=A25)*(B$14:B25=B25)*(C$14:C25=C25))&gt;1,0,1)</f>
        <v>1</v>
      </c>
      <c r="AI25" s="110" t="str">
        <f t="shared" si="1"/>
        <v>Contratos de prestación de servicios profesionales y de apoyo a la gestión</v>
      </c>
      <c r="AJ25" s="110" t="str">
        <f t="shared" si="2"/>
        <v>Contratación directa</v>
      </c>
      <c r="AK25" s="111" t="str">
        <f>IFERROR(VLOOKUP(F25,Tipo!$C$12:$C$27,1,FALSE),"NO")</f>
        <v>Prestación de servicios profesionales y de apoyo a la gestión, o para la ejecución de trabajos artísticos que sólo puedan encomendarse a determinadas personas naturales;</v>
      </c>
      <c r="AL25" s="110" t="str">
        <f t="shared" si="3"/>
        <v>Inversión</v>
      </c>
      <c r="AM25" s="110">
        <f t="shared" si="4"/>
        <v>45</v>
      </c>
      <c r="AN25" s="58"/>
      <c r="AO25" s="58"/>
      <c r="AP25" s="58"/>
    </row>
    <row r="26" spans="1:42" s="57" customFormat="1" ht="27" customHeight="1" x14ac:dyDescent="0.25">
      <c r="A26" s="91">
        <v>132019</v>
      </c>
      <c r="B26" s="106">
        <v>2019</v>
      </c>
      <c r="C26" s="92" t="s">
        <v>314</v>
      </c>
      <c r="D26" s="92" t="s">
        <v>161</v>
      </c>
      <c r="E26" s="92" t="s">
        <v>38</v>
      </c>
      <c r="F26" s="93" t="s">
        <v>182</v>
      </c>
      <c r="G26" s="94" t="s">
        <v>685</v>
      </c>
      <c r="H26" s="95" t="s">
        <v>156</v>
      </c>
      <c r="I26" s="96">
        <v>45</v>
      </c>
      <c r="J26" s="97" t="str">
        <f>IF(ISERROR(VLOOKUP(I26,Eje_Pilar!$C$2:$E$47,2,FALSE))," ",VLOOKUP(I26,Eje_Pilar!$C$2:$E$47,2,FALSE))</f>
        <v>Gobernanza e influencia local, regional e internacional</v>
      </c>
      <c r="K26" s="97" t="str">
        <f>IF(ISERROR(VLOOKUP(I26,Eje_Pilar!$C$2:$E$47,3,FALSE))," ",VLOOKUP(I26,Eje_Pilar!$C$2:$E$47,3,FALSE))</f>
        <v>Eje Transversal 4 Gobierno Legitimo, Fortalecimiento Local y Eficiencia</v>
      </c>
      <c r="L26" s="98" t="s">
        <v>885</v>
      </c>
      <c r="M26" s="91" t="s">
        <v>914</v>
      </c>
      <c r="N26" s="99" t="s">
        <v>1251</v>
      </c>
      <c r="O26" s="100">
        <v>26070000</v>
      </c>
      <c r="P26" s="101"/>
      <c r="Q26" s="102"/>
      <c r="R26" s="103">
        <v>1</v>
      </c>
      <c r="S26" s="100">
        <v>2054000</v>
      </c>
      <c r="T26" s="104">
        <f t="shared" si="0"/>
        <v>28124000</v>
      </c>
      <c r="U26" s="132">
        <v>25754000</v>
      </c>
      <c r="V26" s="105">
        <v>43501</v>
      </c>
      <c r="W26" s="105">
        <v>43501</v>
      </c>
      <c r="X26" s="105">
        <v>43834</v>
      </c>
      <c r="Y26" s="106">
        <v>330</v>
      </c>
      <c r="Z26" s="106"/>
      <c r="AA26" s="107"/>
      <c r="AB26" s="91"/>
      <c r="AC26" s="91" t="s">
        <v>1591</v>
      </c>
      <c r="AD26" s="91"/>
      <c r="AE26" s="91"/>
      <c r="AF26" s="108">
        <f t="shared" si="5"/>
        <v>0.9157303370786517</v>
      </c>
      <c r="AG26" s="109"/>
      <c r="AH26" s="130">
        <f>IF(SUMPRODUCT((A$14:A26=A26)*(B$14:B26=B26)*(C$14:C26=C26))&gt;1,0,1)</f>
        <v>1</v>
      </c>
      <c r="AI26" s="110" t="str">
        <f t="shared" si="1"/>
        <v>Contratos de prestación de servicios profesionales y de apoyo a la gestión</v>
      </c>
      <c r="AJ26" s="110" t="str">
        <f t="shared" si="2"/>
        <v>Contratación directa</v>
      </c>
      <c r="AK26" s="111" t="str">
        <f>IFERROR(VLOOKUP(F26,Tipo!$C$12:$C$27,1,FALSE),"NO")</f>
        <v>Prestación de servicios profesionales y de apoyo a la gestión, o para la ejecución de trabajos artísticos que sólo puedan encomendarse a determinadas personas naturales;</v>
      </c>
      <c r="AL26" s="110" t="str">
        <f t="shared" si="3"/>
        <v>Inversión</v>
      </c>
      <c r="AM26" s="110">
        <f t="shared" si="4"/>
        <v>45</v>
      </c>
      <c r="AN26" s="58"/>
      <c r="AO26" s="58"/>
      <c r="AP26" s="58"/>
    </row>
    <row r="27" spans="1:42" s="57" customFormat="1" ht="27" customHeight="1" x14ac:dyDescent="0.25">
      <c r="A27" s="91">
        <v>142019</v>
      </c>
      <c r="B27" s="106">
        <v>2019</v>
      </c>
      <c r="C27" s="92" t="s">
        <v>315</v>
      </c>
      <c r="D27" s="92" t="s">
        <v>161</v>
      </c>
      <c r="E27" s="92" t="s">
        <v>38</v>
      </c>
      <c r="F27" s="93" t="s">
        <v>182</v>
      </c>
      <c r="G27" s="94" t="s">
        <v>685</v>
      </c>
      <c r="H27" s="95" t="s">
        <v>156</v>
      </c>
      <c r="I27" s="96">
        <v>45</v>
      </c>
      <c r="J27" s="97" t="str">
        <f>IF(ISERROR(VLOOKUP(I27,Eje_Pilar!$C$2:$E$47,2,FALSE))," ",VLOOKUP(I27,Eje_Pilar!$C$2:$E$47,2,FALSE))</f>
        <v>Gobernanza e influencia local, regional e internacional</v>
      </c>
      <c r="K27" s="97" t="str">
        <f>IF(ISERROR(VLOOKUP(I27,Eje_Pilar!$C$2:$E$47,3,FALSE))," ",VLOOKUP(I27,Eje_Pilar!$C$2:$E$47,3,FALSE))</f>
        <v>Eje Transversal 4 Gobierno Legitimo, Fortalecimiento Local y Eficiencia</v>
      </c>
      <c r="L27" s="98" t="s">
        <v>885</v>
      </c>
      <c r="M27" s="91" t="s">
        <v>915</v>
      </c>
      <c r="N27" s="99" t="s">
        <v>1252</v>
      </c>
      <c r="O27" s="100">
        <v>26070000</v>
      </c>
      <c r="P27" s="101"/>
      <c r="Q27" s="102"/>
      <c r="R27" s="103">
        <v>1</v>
      </c>
      <c r="S27" s="100">
        <v>1975000</v>
      </c>
      <c r="T27" s="104">
        <f t="shared" si="0"/>
        <v>28045000</v>
      </c>
      <c r="U27" s="132">
        <v>23305000</v>
      </c>
      <c r="V27" s="105">
        <v>43501</v>
      </c>
      <c r="W27" s="105">
        <v>43502</v>
      </c>
      <c r="X27" s="105">
        <v>43835</v>
      </c>
      <c r="Y27" s="106">
        <v>330</v>
      </c>
      <c r="Z27" s="106"/>
      <c r="AA27" s="107"/>
      <c r="AB27" s="91"/>
      <c r="AC27" s="91" t="s">
        <v>1591</v>
      </c>
      <c r="AD27" s="91"/>
      <c r="AE27" s="91"/>
      <c r="AF27" s="108">
        <f t="shared" si="5"/>
        <v>0.83098591549295775</v>
      </c>
      <c r="AG27" s="109"/>
      <c r="AH27" s="130">
        <f>IF(SUMPRODUCT((A$14:A27=A27)*(B$14:B27=B27)*(C$14:C27=C27))&gt;1,0,1)</f>
        <v>1</v>
      </c>
      <c r="AI27" s="110" t="str">
        <f t="shared" si="1"/>
        <v>Contratos de prestación de servicios profesionales y de apoyo a la gestión</v>
      </c>
      <c r="AJ27" s="110" t="str">
        <f t="shared" si="2"/>
        <v>Contratación directa</v>
      </c>
      <c r="AK27" s="111" t="str">
        <f>IFERROR(VLOOKUP(F27,Tipo!$C$12:$C$27,1,FALSE),"NO")</f>
        <v>Prestación de servicios profesionales y de apoyo a la gestión, o para la ejecución de trabajos artísticos que sólo puedan encomendarse a determinadas personas naturales;</v>
      </c>
      <c r="AL27" s="110" t="str">
        <f t="shared" si="3"/>
        <v>Inversión</v>
      </c>
      <c r="AM27" s="110">
        <f t="shared" si="4"/>
        <v>45</v>
      </c>
      <c r="AN27" s="58"/>
      <c r="AO27" s="58"/>
      <c r="AP27" s="58"/>
    </row>
    <row r="28" spans="1:42" s="57" customFormat="1" ht="27" customHeight="1" x14ac:dyDescent="0.25">
      <c r="A28" s="91">
        <v>152019</v>
      </c>
      <c r="B28" s="106">
        <v>2019</v>
      </c>
      <c r="C28" s="92" t="s">
        <v>316</v>
      </c>
      <c r="D28" s="92" t="s">
        <v>161</v>
      </c>
      <c r="E28" s="92" t="s">
        <v>38</v>
      </c>
      <c r="F28" s="93" t="s">
        <v>182</v>
      </c>
      <c r="G28" s="94" t="s">
        <v>686</v>
      </c>
      <c r="H28" s="95" t="s">
        <v>156</v>
      </c>
      <c r="I28" s="96">
        <v>45</v>
      </c>
      <c r="J28" s="97" t="str">
        <f>IF(ISERROR(VLOOKUP(I28,Eje_Pilar!$C$2:$E$47,2,FALSE))," ",VLOOKUP(I28,Eje_Pilar!$C$2:$E$47,2,FALSE))</f>
        <v>Gobernanza e influencia local, regional e internacional</v>
      </c>
      <c r="K28" s="97" t="str">
        <f>IF(ISERROR(VLOOKUP(I28,Eje_Pilar!$C$2:$E$47,3,FALSE))," ",VLOOKUP(I28,Eje_Pilar!$C$2:$E$47,3,FALSE))</f>
        <v>Eje Transversal 4 Gobierno Legitimo, Fortalecimiento Local y Eficiencia</v>
      </c>
      <c r="L28" s="98" t="s">
        <v>885</v>
      </c>
      <c r="M28" s="91" t="s">
        <v>916</v>
      </c>
      <c r="N28" s="99" t="s">
        <v>1253</v>
      </c>
      <c r="O28" s="100">
        <v>52470000</v>
      </c>
      <c r="P28" s="101"/>
      <c r="Q28" s="102"/>
      <c r="R28" s="103">
        <v>1</v>
      </c>
      <c r="S28" s="100">
        <v>4770000</v>
      </c>
      <c r="T28" s="104">
        <f t="shared" si="0"/>
        <v>57240000</v>
      </c>
      <c r="U28" s="132">
        <v>52470000</v>
      </c>
      <c r="V28" s="105">
        <v>43497</v>
      </c>
      <c r="W28" s="105">
        <v>43497</v>
      </c>
      <c r="X28" s="105">
        <v>43830</v>
      </c>
      <c r="Y28" s="106">
        <v>330</v>
      </c>
      <c r="Z28" s="106"/>
      <c r="AA28" s="107"/>
      <c r="AB28" s="91"/>
      <c r="AC28" s="91" t="s">
        <v>1591</v>
      </c>
      <c r="AD28" s="91"/>
      <c r="AE28" s="91"/>
      <c r="AF28" s="108">
        <f t="shared" si="5"/>
        <v>0.91666666666666663</v>
      </c>
      <c r="AG28" s="109"/>
      <c r="AH28" s="130">
        <f>IF(SUMPRODUCT((A$14:A28=A28)*(B$14:B28=B28)*(C$14:C28=C28))&gt;1,0,1)</f>
        <v>1</v>
      </c>
      <c r="AI28" s="110" t="str">
        <f t="shared" si="1"/>
        <v>Contratos de prestación de servicios profesionales y de apoyo a la gestión</v>
      </c>
      <c r="AJ28" s="110" t="str">
        <f t="shared" si="2"/>
        <v>Contratación directa</v>
      </c>
      <c r="AK28" s="111" t="str">
        <f>IFERROR(VLOOKUP(F28,Tipo!$C$12:$C$27,1,FALSE),"NO")</f>
        <v>Prestación de servicios profesionales y de apoyo a la gestión, o para la ejecución de trabajos artísticos que sólo puedan encomendarse a determinadas personas naturales;</v>
      </c>
      <c r="AL28" s="110" t="str">
        <f t="shared" si="3"/>
        <v>Inversión</v>
      </c>
      <c r="AM28" s="110">
        <f t="shared" si="4"/>
        <v>45</v>
      </c>
      <c r="AN28" s="58"/>
      <c r="AO28" s="58"/>
      <c r="AP28" s="58"/>
    </row>
    <row r="29" spans="1:42" s="57" customFormat="1" ht="27" customHeight="1" x14ac:dyDescent="0.25">
      <c r="A29" s="91">
        <v>162019</v>
      </c>
      <c r="B29" s="106">
        <v>2019</v>
      </c>
      <c r="C29" s="92" t="s">
        <v>317</v>
      </c>
      <c r="D29" s="92" t="s">
        <v>161</v>
      </c>
      <c r="E29" s="92" t="s">
        <v>38</v>
      </c>
      <c r="F29" s="93" t="s">
        <v>182</v>
      </c>
      <c r="G29" s="94" t="s">
        <v>686</v>
      </c>
      <c r="H29" s="95" t="s">
        <v>156</v>
      </c>
      <c r="I29" s="96">
        <v>45</v>
      </c>
      <c r="J29" s="97" t="str">
        <f>IF(ISERROR(VLOOKUP(I29,Eje_Pilar!$C$2:$E$47,2,FALSE))," ",VLOOKUP(I29,Eje_Pilar!$C$2:$E$47,2,FALSE))</f>
        <v>Gobernanza e influencia local, regional e internacional</v>
      </c>
      <c r="K29" s="97" t="str">
        <f>IF(ISERROR(VLOOKUP(I29,Eje_Pilar!$C$2:$E$47,3,FALSE))," ",VLOOKUP(I29,Eje_Pilar!$C$2:$E$47,3,FALSE))</f>
        <v>Eje Transversal 4 Gobierno Legitimo, Fortalecimiento Local y Eficiencia</v>
      </c>
      <c r="L29" s="98" t="s">
        <v>885</v>
      </c>
      <c r="M29" s="91" t="s">
        <v>917</v>
      </c>
      <c r="N29" s="99" t="s">
        <v>1254</v>
      </c>
      <c r="O29" s="100">
        <v>52470000</v>
      </c>
      <c r="P29" s="101"/>
      <c r="Q29" s="102"/>
      <c r="R29" s="103">
        <v>1</v>
      </c>
      <c r="S29" s="100">
        <v>4293000</v>
      </c>
      <c r="T29" s="104">
        <f t="shared" si="0"/>
        <v>56763000</v>
      </c>
      <c r="U29" s="132">
        <v>51993000</v>
      </c>
      <c r="V29" s="105">
        <v>43500</v>
      </c>
      <c r="W29" s="105">
        <v>43500</v>
      </c>
      <c r="X29" s="105">
        <v>43833</v>
      </c>
      <c r="Y29" s="106">
        <v>330</v>
      </c>
      <c r="Z29" s="106"/>
      <c r="AA29" s="107"/>
      <c r="AB29" s="91"/>
      <c r="AC29" s="91" t="s">
        <v>1591</v>
      </c>
      <c r="AD29" s="91"/>
      <c r="AE29" s="91"/>
      <c r="AF29" s="108">
        <f t="shared" si="5"/>
        <v>0.91596638655462181</v>
      </c>
      <c r="AG29" s="109"/>
      <c r="AH29" s="130">
        <f>IF(SUMPRODUCT((A$14:A29=A29)*(B$14:B29=B29)*(C$14:C29=C29))&gt;1,0,1)</f>
        <v>1</v>
      </c>
      <c r="AI29" s="110" t="str">
        <f t="shared" si="1"/>
        <v>Contratos de prestación de servicios profesionales y de apoyo a la gestión</v>
      </c>
      <c r="AJ29" s="110" t="str">
        <f t="shared" si="2"/>
        <v>Contratación directa</v>
      </c>
      <c r="AK29" s="111" t="str">
        <f>IFERROR(VLOOKUP(F29,Tipo!$C$12:$C$27,1,FALSE),"NO")</f>
        <v>Prestación de servicios profesionales y de apoyo a la gestión, o para la ejecución de trabajos artísticos que sólo puedan encomendarse a determinadas personas naturales;</v>
      </c>
      <c r="AL29" s="110" t="str">
        <f t="shared" si="3"/>
        <v>Inversión</v>
      </c>
      <c r="AM29" s="110">
        <f t="shared" si="4"/>
        <v>45</v>
      </c>
      <c r="AN29" s="58"/>
      <c r="AO29" s="58"/>
      <c r="AP29" s="58"/>
    </row>
    <row r="30" spans="1:42" s="57" customFormat="1" ht="27" customHeight="1" x14ac:dyDescent="0.25">
      <c r="A30" s="91">
        <v>172019</v>
      </c>
      <c r="B30" s="106">
        <v>2019</v>
      </c>
      <c r="C30" s="92" t="s">
        <v>318</v>
      </c>
      <c r="D30" s="92" t="s">
        <v>161</v>
      </c>
      <c r="E30" s="92" t="s">
        <v>38</v>
      </c>
      <c r="F30" s="93" t="s">
        <v>182</v>
      </c>
      <c r="G30" s="94" t="s">
        <v>687</v>
      </c>
      <c r="H30" s="95" t="s">
        <v>156</v>
      </c>
      <c r="I30" s="96">
        <v>45</v>
      </c>
      <c r="J30" s="97" t="str">
        <f>IF(ISERROR(VLOOKUP(I30,Eje_Pilar!$C$2:$E$47,2,FALSE))," ",VLOOKUP(I30,Eje_Pilar!$C$2:$E$47,2,FALSE))</f>
        <v>Gobernanza e influencia local, regional e internacional</v>
      </c>
      <c r="K30" s="97" t="str">
        <f>IF(ISERROR(VLOOKUP(I30,Eje_Pilar!$C$2:$E$47,3,FALSE))," ",VLOOKUP(I30,Eje_Pilar!$C$2:$E$47,3,FALSE))</f>
        <v>Eje Transversal 4 Gobierno Legitimo, Fortalecimiento Local y Eficiencia</v>
      </c>
      <c r="L30" s="98" t="s">
        <v>885</v>
      </c>
      <c r="M30" s="91" t="s">
        <v>918</v>
      </c>
      <c r="N30" s="99" t="s">
        <v>1255</v>
      </c>
      <c r="O30" s="100">
        <v>36300000</v>
      </c>
      <c r="P30" s="101"/>
      <c r="Q30" s="102"/>
      <c r="R30" s="103">
        <v>1</v>
      </c>
      <c r="S30" s="100">
        <v>3300000</v>
      </c>
      <c r="T30" s="104">
        <f t="shared" si="0"/>
        <v>39600000</v>
      </c>
      <c r="U30" s="132">
        <v>36300000</v>
      </c>
      <c r="V30" s="105">
        <v>43497</v>
      </c>
      <c r="W30" s="105">
        <v>43497</v>
      </c>
      <c r="X30" s="105">
        <v>43830</v>
      </c>
      <c r="Y30" s="106">
        <v>330</v>
      </c>
      <c r="Z30" s="106"/>
      <c r="AA30" s="107"/>
      <c r="AB30" s="91"/>
      <c r="AC30" s="91" t="s">
        <v>1591</v>
      </c>
      <c r="AD30" s="91"/>
      <c r="AE30" s="91"/>
      <c r="AF30" s="108">
        <f t="shared" si="5"/>
        <v>0.91666666666666663</v>
      </c>
      <c r="AG30" s="109"/>
      <c r="AH30" s="130">
        <f>IF(SUMPRODUCT((A$14:A30=A30)*(B$14:B30=B30)*(C$14:C30=C30))&gt;1,0,1)</f>
        <v>1</v>
      </c>
      <c r="AI30" s="110" t="str">
        <f t="shared" si="1"/>
        <v>Contratos de prestación de servicios profesionales y de apoyo a la gestión</v>
      </c>
      <c r="AJ30" s="110" t="str">
        <f t="shared" si="2"/>
        <v>Contratación directa</v>
      </c>
      <c r="AK30" s="111" t="str">
        <f>IFERROR(VLOOKUP(F30,Tipo!$C$12:$C$27,1,FALSE),"NO")</f>
        <v>Prestación de servicios profesionales y de apoyo a la gestión, o para la ejecución de trabajos artísticos que sólo puedan encomendarse a determinadas personas naturales;</v>
      </c>
      <c r="AL30" s="110" t="str">
        <f t="shared" si="3"/>
        <v>Inversión</v>
      </c>
      <c r="AM30" s="110">
        <f t="shared" si="4"/>
        <v>45</v>
      </c>
      <c r="AN30" s="58"/>
      <c r="AO30" s="58"/>
      <c r="AP30" s="58"/>
    </row>
    <row r="31" spans="1:42" s="57" customFormat="1" ht="27" customHeight="1" x14ac:dyDescent="0.25">
      <c r="A31" s="91">
        <v>182019</v>
      </c>
      <c r="B31" s="106">
        <v>2019</v>
      </c>
      <c r="C31" s="92" t="s">
        <v>319</v>
      </c>
      <c r="D31" s="92" t="s">
        <v>161</v>
      </c>
      <c r="E31" s="92" t="s">
        <v>38</v>
      </c>
      <c r="F31" s="93" t="s">
        <v>182</v>
      </c>
      <c r="G31" s="94" t="s">
        <v>688</v>
      </c>
      <c r="H31" s="95" t="s">
        <v>156</v>
      </c>
      <c r="I31" s="96">
        <v>18</v>
      </c>
      <c r="J31" s="97" t="str">
        <f>IF(ISERROR(VLOOKUP(I31,Eje_Pilar!$C$2:$E$47,2,FALSE))," ",VLOOKUP(I31,Eje_Pilar!$C$2:$E$47,2,FALSE))</f>
        <v>Mejor movilidad para todos</v>
      </c>
      <c r="K31" s="97" t="str">
        <f>IF(ISERROR(VLOOKUP(I31,Eje_Pilar!$C$2:$E$47,3,FALSE))," ",VLOOKUP(I31,Eje_Pilar!$C$2:$E$47,3,FALSE))</f>
        <v>Pilar 2 Democracía Urbana</v>
      </c>
      <c r="L31" s="98" t="s">
        <v>886</v>
      </c>
      <c r="M31" s="91" t="s">
        <v>919</v>
      </c>
      <c r="N31" s="99" t="s">
        <v>1256</v>
      </c>
      <c r="O31" s="100">
        <v>82500000</v>
      </c>
      <c r="P31" s="101"/>
      <c r="Q31" s="102"/>
      <c r="R31" s="103">
        <v>1</v>
      </c>
      <c r="S31" s="100">
        <v>4000000</v>
      </c>
      <c r="T31" s="104">
        <f t="shared" si="0"/>
        <v>86500000</v>
      </c>
      <c r="U31" s="132">
        <v>71250000</v>
      </c>
      <c r="V31" s="105">
        <v>43497</v>
      </c>
      <c r="W31" s="105">
        <v>43497</v>
      </c>
      <c r="X31" s="105">
        <v>43830</v>
      </c>
      <c r="Y31" s="106">
        <v>330</v>
      </c>
      <c r="Z31" s="106"/>
      <c r="AA31" s="107"/>
      <c r="AB31" s="91"/>
      <c r="AC31" s="91" t="s">
        <v>1591</v>
      </c>
      <c r="AD31" s="91"/>
      <c r="AE31" s="91"/>
      <c r="AF31" s="108">
        <f t="shared" si="5"/>
        <v>0.82369942196531787</v>
      </c>
      <c r="AG31" s="109"/>
      <c r="AH31" s="130">
        <f>IF(SUMPRODUCT((A$14:A31=A31)*(B$14:B31=B31)*(C$14:C31=C31))&gt;1,0,1)</f>
        <v>1</v>
      </c>
      <c r="AI31" s="110" t="str">
        <f t="shared" si="1"/>
        <v>Contratos de prestación de servicios profesionales y de apoyo a la gestión</v>
      </c>
      <c r="AJ31" s="110" t="str">
        <f t="shared" si="2"/>
        <v>Contratación directa</v>
      </c>
      <c r="AK31" s="111" t="str">
        <f>IFERROR(VLOOKUP(F31,Tipo!$C$12:$C$27,1,FALSE),"NO")</f>
        <v>Prestación de servicios profesionales y de apoyo a la gestión, o para la ejecución de trabajos artísticos que sólo puedan encomendarse a determinadas personas naturales;</v>
      </c>
      <c r="AL31" s="110" t="str">
        <f t="shared" si="3"/>
        <v>Inversión</v>
      </c>
      <c r="AM31" s="110">
        <f t="shared" si="4"/>
        <v>18</v>
      </c>
      <c r="AN31" s="58"/>
      <c r="AO31" s="58"/>
      <c r="AP31" s="58"/>
    </row>
    <row r="32" spans="1:42" s="57" customFormat="1" ht="27" customHeight="1" x14ac:dyDescent="0.25">
      <c r="A32" s="91">
        <v>192019</v>
      </c>
      <c r="B32" s="106">
        <v>2019</v>
      </c>
      <c r="C32" s="92" t="s">
        <v>320</v>
      </c>
      <c r="D32" s="92" t="s">
        <v>161</v>
      </c>
      <c r="E32" s="92" t="s">
        <v>38</v>
      </c>
      <c r="F32" s="93" t="s">
        <v>182</v>
      </c>
      <c r="G32" s="94" t="s">
        <v>689</v>
      </c>
      <c r="H32" s="95" t="s">
        <v>156</v>
      </c>
      <c r="I32" s="96">
        <v>18</v>
      </c>
      <c r="J32" s="97" t="str">
        <f>IF(ISERROR(VLOOKUP(I32,Eje_Pilar!$C$2:$E$47,2,FALSE))," ",VLOOKUP(I32,Eje_Pilar!$C$2:$E$47,2,FALSE))</f>
        <v>Mejor movilidad para todos</v>
      </c>
      <c r="K32" s="97" t="str">
        <f>IF(ISERROR(VLOOKUP(I32,Eje_Pilar!$C$2:$E$47,3,FALSE))," ",VLOOKUP(I32,Eje_Pilar!$C$2:$E$47,3,FALSE))</f>
        <v>Pilar 2 Democracía Urbana</v>
      </c>
      <c r="L32" s="98" t="s">
        <v>886</v>
      </c>
      <c r="M32" s="91" t="s">
        <v>920</v>
      </c>
      <c r="N32" s="99" t="s">
        <v>1257</v>
      </c>
      <c r="O32" s="100">
        <v>63800000</v>
      </c>
      <c r="P32" s="101"/>
      <c r="Q32" s="102"/>
      <c r="R32" s="103">
        <v>1</v>
      </c>
      <c r="S32" s="100">
        <v>5800000</v>
      </c>
      <c r="T32" s="104">
        <f t="shared" si="0"/>
        <v>69600000</v>
      </c>
      <c r="U32" s="132">
        <v>63800000</v>
      </c>
      <c r="V32" s="105">
        <v>43497</v>
      </c>
      <c r="W32" s="105">
        <v>43497</v>
      </c>
      <c r="X32" s="105">
        <v>43830</v>
      </c>
      <c r="Y32" s="106">
        <v>330</v>
      </c>
      <c r="Z32" s="106"/>
      <c r="AA32" s="107"/>
      <c r="AB32" s="91"/>
      <c r="AC32" s="91" t="s">
        <v>1591</v>
      </c>
      <c r="AD32" s="91"/>
      <c r="AE32" s="91"/>
      <c r="AF32" s="108">
        <f t="shared" si="5"/>
        <v>0.91666666666666663</v>
      </c>
      <c r="AG32" s="109"/>
      <c r="AH32" s="130">
        <f>IF(SUMPRODUCT((A$14:A32=A32)*(B$14:B32=B32)*(C$14:C32=C32))&gt;1,0,1)</f>
        <v>1</v>
      </c>
      <c r="AI32" s="110" t="str">
        <f t="shared" si="1"/>
        <v>Contratos de prestación de servicios profesionales y de apoyo a la gestión</v>
      </c>
      <c r="AJ32" s="110" t="str">
        <f t="shared" si="2"/>
        <v>Contratación directa</v>
      </c>
      <c r="AK32" s="111" t="str">
        <f>IFERROR(VLOOKUP(F32,Tipo!$C$12:$C$27,1,FALSE),"NO")</f>
        <v>Prestación de servicios profesionales y de apoyo a la gestión, o para la ejecución de trabajos artísticos que sólo puedan encomendarse a determinadas personas naturales;</v>
      </c>
      <c r="AL32" s="110" t="str">
        <f t="shared" si="3"/>
        <v>Inversión</v>
      </c>
      <c r="AM32" s="110">
        <f t="shared" si="4"/>
        <v>18</v>
      </c>
      <c r="AN32" s="58"/>
      <c r="AO32" s="58"/>
      <c r="AP32" s="58"/>
    </row>
    <row r="33" spans="1:42" s="57" customFormat="1" ht="27" customHeight="1" x14ac:dyDescent="0.25">
      <c r="A33" s="91">
        <v>202019</v>
      </c>
      <c r="B33" s="106">
        <v>2019</v>
      </c>
      <c r="C33" s="92" t="s">
        <v>321</v>
      </c>
      <c r="D33" s="92" t="s">
        <v>161</v>
      </c>
      <c r="E33" s="92" t="s">
        <v>38</v>
      </c>
      <c r="F33" s="93" t="s">
        <v>182</v>
      </c>
      <c r="G33" s="94" t="s">
        <v>690</v>
      </c>
      <c r="H33" s="95" t="s">
        <v>156</v>
      </c>
      <c r="I33" s="96">
        <v>45</v>
      </c>
      <c r="J33" s="97" t="str">
        <f>IF(ISERROR(VLOOKUP(I33,Eje_Pilar!$C$2:$E$47,2,FALSE))," ",VLOOKUP(I33,Eje_Pilar!$C$2:$E$47,2,FALSE))</f>
        <v>Gobernanza e influencia local, regional e internacional</v>
      </c>
      <c r="K33" s="97" t="str">
        <f>IF(ISERROR(VLOOKUP(I33,Eje_Pilar!$C$2:$E$47,3,FALSE))," ",VLOOKUP(I33,Eje_Pilar!$C$2:$E$47,3,FALSE))</f>
        <v>Eje Transversal 4 Gobierno Legitimo, Fortalecimiento Local y Eficiencia</v>
      </c>
      <c r="L33" s="98" t="s">
        <v>885</v>
      </c>
      <c r="M33" s="91" t="s">
        <v>921</v>
      </c>
      <c r="N33" s="99" t="s">
        <v>1258</v>
      </c>
      <c r="O33" s="100">
        <v>57200000</v>
      </c>
      <c r="P33" s="101"/>
      <c r="Q33" s="102"/>
      <c r="R33" s="103">
        <v>1</v>
      </c>
      <c r="S33" s="100">
        <v>5200000</v>
      </c>
      <c r="T33" s="104">
        <f t="shared" si="0"/>
        <v>62400000</v>
      </c>
      <c r="U33" s="132">
        <v>52000000</v>
      </c>
      <c r="V33" s="105">
        <v>43497</v>
      </c>
      <c r="W33" s="105">
        <v>43497</v>
      </c>
      <c r="X33" s="105">
        <v>43830</v>
      </c>
      <c r="Y33" s="106">
        <v>330</v>
      </c>
      <c r="Z33" s="106"/>
      <c r="AA33" s="107"/>
      <c r="AB33" s="91"/>
      <c r="AC33" s="91" t="s">
        <v>1591</v>
      </c>
      <c r="AD33" s="91"/>
      <c r="AE33" s="91"/>
      <c r="AF33" s="108">
        <f t="shared" si="5"/>
        <v>0.83333333333333337</v>
      </c>
      <c r="AG33" s="109"/>
      <c r="AH33" s="130">
        <f>IF(SUMPRODUCT((A$14:A33=A33)*(B$14:B33=B33)*(C$14:C33=C33))&gt;1,0,1)</f>
        <v>1</v>
      </c>
      <c r="AI33" s="110" t="str">
        <f t="shared" si="1"/>
        <v>Contratos de prestación de servicios profesionales y de apoyo a la gestión</v>
      </c>
      <c r="AJ33" s="110" t="str">
        <f t="shared" si="2"/>
        <v>Contratación directa</v>
      </c>
      <c r="AK33" s="111" t="str">
        <f>IFERROR(VLOOKUP(F33,Tipo!$C$12:$C$27,1,FALSE),"NO")</f>
        <v>Prestación de servicios profesionales y de apoyo a la gestión, o para la ejecución de trabajos artísticos que sólo puedan encomendarse a determinadas personas naturales;</v>
      </c>
      <c r="AL33" s="110" t="str">
        <f t="shared" si="3"/>
        <v>Inversión</v>
      </c>
      <c r="AM33" s="110">
        <f t="shared" si="4"/>
        <v>45</v>
      </c>
      <c r="AN33" s="58"/>
      <c r="AO33" s="58"/>
      <c r="AP33" s="58"/>
    </row>
    <row r="34" spans="1:42" s="57" customFormat="1" ht="27" customHeight="1" x14ac:dyDescent="0.25">
      <c r="A34" s="91">
        <v>212019</v>
      </c>
      <c r="B34" s="106">
        <v>2019</v>
      </c>
      <c r="C34" s="92" t="s">
        <v>322</v>
      </c>
      <c r="D34" s="92" t="s">
        <v>161</v>
      </c>
      <c r="E34" s="92" t="s">
        <v>38</v>
      </c>
      <c r="F34" s="93" t="s">
        <v>182</v>
      </c>
      <c r="G34" s="94" t="s">
        <v>691</v>
      </c>
      <c r="H34" s="95" t="s">
        <v>156</v>
      </c>
      <c r="I34" s="96">
        <v>45</v>
      </c>
      <c r="J34" s="97" t="str">
        <f>IF(ISERROR(VLOOKUP(I34,Eje_Pilar!$C$2:$E$47,2,FALSE))," ",VLOOKUP(I34,Eje_Pilar!$C$2:$E$47,2,FALSE))</f>
        <v>Gobernanza e influencia local, regional e internacional</v>
      </c>
      <c r="K34" s="97" t="str">
        <f>IF(ISERROR(VLOOKUP(I34,Eje_Pilar!$C$2:$E$47,3,FALSE))," ",VLOOKUP(I34,Eje_Pilar!$C$2:$E$47,3,FALSE))</f>
        <v>Eje Transversal 4 Gobierno Legitimo, Fortalecimiento Local y Eficiencia</v>
      </c>
      <c r="L34" s="98" t="s">
        <v>885</v>
      </c>
      <c r="M34" s="91" t="s">
        <v>922</v>
      </c>
      <c r="N34" s="99" t="s">
        <v>1259</v>
      </c>
      <c r="O34" s="100">
        <v>37950000</v>
      </c>
      <c r="P34" s="101"/>
      <c r="Q34" s="102"/>
      <c r="R34" s="103">
        <v>1</v>
      </c>
      <c r="S34" s="100">
        <v>3105000</v>
      </c>
      <c r="T34" s="104">
        <f t="shared" si="0"/>
        <v>41055000</v>
      </c>
      <c r="U34" s="132">
        <v>34200000</v>
      </c>
      <c r="V34" s="105">
        <v>43500</v>
      </c>
      <c r="W34" s="105">
        <v>43500</v>
      </c>
      <c r="X34" s="105">
        <v>43833</v>
      </c>
      <c r="Y34" s="106">
        <v>330</v>
      </c>
      <c r="Z34" s="106"/>
      <c r="AA34" s="107"/>
      <c r="AB34" s="91"/>
      <c r="AC34" s="91" t="s">
        <v>1591</v>
      </c>
      <c r="AD34" s="91"/>
      <c r="AE34" s="91"/>
      <c r="AF34" s="108">
        <f t="shared" si="5"/>
        <v>0.83302886371940077</v>
      </c>
      <c r="AG34" s="109"/>
      <c r="AH34" s="130">
        <f>IF(SUMPRODUCT((A$14:A34=A34)*(B$14:B34=B34)*(C$14:C34=C34))&gt;1,0,1)</f>
        <v>1</v>
      </c>
      <c r="AI34" s="110" t="str">
        <f t="shared" si="1"/>
        <v>Contratos de prestación de servicios profesionales y de apoyo a la gestión</v>
      </c>
      <c r="AJ34" s="110" t="str">
        <f t="shared" si="2"/>
        <v>Contratación directa</v>
      </c>
      <c r="AK34" s="111" t="str">
        <f>IFERROR(VLOOKUP(F34,Tipo!$C$12:$C$27,1,FALSE),"NO")</f>
        <v>Prestación de servicios profesionales y de apoyo a la gestión, o para la ejecución de trabajos artísticos que sólo puedan encomendarse a determinadas personas naturales;</v>
      </c>
      <c r="AL34" s="110" t="str">
        <f t="shared" si="3"/>
        <v>Inversión</v>
      </c>
      <c r="AM34" s="110">
        <f t="shared" si="4"/>
        <v>45</v>
      </c>
      <c r="AN34" s="58"/>
      <c r="AO34" s="58"/>
      <c r="AP34" s="58"/>
    </row>
    <row r="35" spans="1:42" s="57" customFormat="1" ht="27" customHeight="1" x14ac:dyDescent="0.25">
      <c r="A35" s="91">
        <v>222019</v>
      </c>
      <c r="B35" s="106">
        <v>2019</v>
      </c>
      <c r="C35" s="92" t="s">
        <v>323</v>
      </c>
      <c r="D35" s="92" t="s">
        <v>161</v>
      </c>
      <c r="E35" s="92" t="s">
        <v>38</v>
      </c>
      <c r="F35" s="93" t="s">
        <v>182</v>
      </c>
      <c r="G35" s="94" t="s">
        <v>692</v>
      </c>
      <c r="H35" s="95" t="s">
        <v>156</v>
      </c>
      <c r="I35" s="96">
        <v>45</v>
      </c>
      <c r="J35" s="97" t="str">
        <f>IF(ISERROR(VLOOKUP(I35,Eje_Pilar!$C$2:$E$47,2,FALSE))," ",VLOOKUP(I35,Eje_Pilar!$C$2:$E$47,2,FALSE))</f>
        <v>Gobernanza e influencia local, regional e internacional</v>
      </c>
      <c r="K35" s="97" t="str">
        <f>IF(ISERROR(VLOOKUP(I35,Eje_Pilar!$C$2:$E$47,3,FALSE))," ",VLOOKUP(I35,Eje_Pilar!$C$2:$E$47,3,FALSE))</f>
        <v>Eje Transversal 4 Gobierno Legitimo, Fortalecimiento Local y Eficiencia</v>
      </c>
      <c r="L35" s="98" t="s">
        <v>885</v>
      </c>
      <c r="M35" s="91" t="s">
        <v>923</v>
      </c>
      <c r="N35" s="99" t="s">
        <v>1260</v>
      </c>
      <c r="O35" s="100">
        <v>45551000</v>
      </c>
      <c r="P35" s="101"/>
      <c r="Q35" s="102"/>
      <c r="R35" s="103">
        <v>1</v>
      </c>
      <c r="S35" s="100">
        <v>4141000</v>
      </c>
      <c r="T35" s="104">
        <f t="shared" si="0"/>
        <v>49692000</v>
      </c>
      <c r="U35" s="132">
        <v>41410000</v>
      </c>
      <c r="V35" s="105">
        <v>43497</v>
      </c>
      <c r="W35" s="105">
        <v>43497</v>
      </c>
      <c r="X35" s="105">
        <v>43830</v>
      </c>
      <c r="Y35" s="106">
        <v>330</v>
      </c>
      <c r="Z35" s="106"/>
      <c r="AA35" s="107"/>
      <c r="AB35" s="91"/>
      <c r="AC35" s="91" t="s">
        <v>1591</v>
      </c>
      <c r="AD35" s="91"/>
      <c r="AE35" s="91"/>
      <c r="AF35" s="108">
        <f t="shared" si="5"/>
        <v>0.83333333333333337</v>
      </c>
      <c r="AG35" s="109"/>
      <c r="AH35" s="130">
        <f>IF(SUMPRODUCT((A$14:A35=A35)*(B$14:B35=B35)*(C$14:C35=C35))&gt;1,0,1)</f>
        <v>1</v>
      </c>
      <c r="AI35" s="110" t="str">
        <f t="shared" si="1"/>
        <v>Contratos de prestación de servicios profesionales y de apoyo a la gestión</v>
      </c>
      <c r="AJ35" s="110" t="str">
        <f t="shared" si="2"/>
        <v>Contratación directa</v>
      </c>
      <c r="AK35" s="111" t="str">
        <f>IFERROR(VLOOKUP(F35,Tipo!$C$12:$C$27,1,FALSE),"NO")</f>
        <v>Prestación de servicios profesionales y de apoyo a la gestión, o para la ejecución de trabajos artísticos que sólo puedan encomendarse a determinadas personas naturales;</v>
      </c>
      <c r="AL35" s="110" t="str">
        <f t="shared" si="3"/>
        <v>Inversión</v>
      </c>
      <c r="AM35" s="110">
        <f t="shared" si="4"/>
        <v>45</v>
      </c>
      <c r="AN35" s="58"/>
      <c r="AO35" s="58"/>
      <c r="AP35" s="58"/>
    </row>
    <row r="36" spans="1:42" s="57" customFormat="1" ht="27" customHeight="1" x14ac:dyDescent="0.25">
      <c r="A36" s="91">
        <v>232019</v>
      </c>
      <c r="B36" s="106">
        <v>2019</v>
      </c>
      <c r="C36" s="92" t="s">
        <v>324</v>
      </c>
      <c r="D36" s="92" t="s">
        <v>161</v>
      </c>
      <c r="E36" s="92" t="s">
        <v>38</v>
      </c>
      <c r="F36" s="93" t="s">
        <v>182</v>
      </c>
      <c r="G36" s="94" t="s">
        <v>693</v>
      </c>
      <c r="H36" s="95" t="s">
        <v>156</v>
      </c>
      <c r="I36" s="96">
        <v>45</v>
      </c>
      <c r="J36" s="97" t="str">
        <f>IF(ISERROR(VLOOKUP(I36,Eje_Pilar!$C$2:$E$47,2,FALSE))," ",VLOOKUP(I36,Eje_Pilar!$C$2:$E$47,2,FALSE))</f>
        <v>Gobernanza e influencia local, regional e internacional</v>
      </c>
      <c r="K36" s="97" t="str">
        <f>IF(ISERROR(VLOOKUP(I36,Eje_Pilar!$C$2:$E$47,3,FALSE))," ",VLOOKUP(I36,Eje_Pilar!$C$2:$E$47,3,FALSE))</f>
        <v>Eje Transversal 4 Gobierno Legitimo, Fortalecimiento Local y Eficiencia</v>
      </c>
      <c r="L36" s="98" t="s">
        <v>885</v>
      </c>
      <c r="M36" s="91" t="s">
        <v>924</v>
      </c>
      <c r="N36" s="99" t="s">
        <v>1261</v>
      </c>
      <c r="O36" s="100">
        <v>33464200</v>
      </c>
      <c r="P36" s="101"/>
      <c r="Q36" s="102"/>
      <c r="R36" s="103">
        <v>1</v>
      </c>
      <c r="S36" s="100">
        <v>2230947</v>
      </c>
      <c r="T36" s="104">
        <f t="shared" ref="T36" si="11">+O36+Q36+S36</f>
        <v>35695147</v>
      </c>
      <c r="U36" s="132">
        <v>29610747</v>
      </c>
      <c r="V36" s="105">
        <v>43497</v>
      </c>
      <c r="W36" s="105">
        <v>43497</v>
      </c>
      <c r="X36" s="105">
        <v>43830</v>
      </c>
      <c r="Y36" s="106">
        <v>330</v>
      </c>
      <c r="Z36" s="106"/>
      <c r="AA36" s="107"/>
      <c r="AB36" s="91"/>
      <c r="AC36" s="91" t="s">
        <v>1591</v>
      </c>
      <c r="AD36" s="91"/>
      <c r="AE36" s="91"/>
      <c r="AF36" s="108">
        <f t="shared" si="5"/>
        <v>0.82954545613721664</v>
      </c>
      <c r="AG36" s="109"/>
      <c r="AH36" s="130">
        <f>IF(SUMPRODUCT((A$14:A36=A36)*(B$14:B36=B36)*(C$14:C36=C36))&gt;1,0,1)</f>
        <v>1</v>
      </c>
      <c r="AI36" s="110" t="str">
        <f t="shared" ref="AI36" si="12">IFERROR(VLOOKUP(D36,tipo,1,FALSE),"NO")</f>
        <v>Contratos de prestación de servicios profesionales y de apoyo a la gestión</v>
      </c>
      <c r="AJ36" s="110" t="str">
        <f t="shared" ref="AJ36" si="13">IFERROR(VLOOKUP(E36,modal,1,FALSE),"NO")</f>
        <v>Contratación directa</v>
      </c>
      <c r="AK36" s="111" t="str">
        <f>IFERROR(VLOOKUP(F36,Tipo!$C$12:$C$27,1,FALSE),"NO")</f>
        <v>Prestación de servicios profesionales y de apoyo a la gestión, o para la ejecución de trabajos artísticos que sólo puedan encomendarse a determinadas personas naturales;</v>
      </c>
      <c r="AL36" s="110" t="str">
        <f t="shared" ref="AL36" si="14">IFERROR(VLOOKUP(H36,afectacion,1,FALSE),"NO")</f>
        <v>Inversión</v>
      </c>
      <c r="AM36" s="110">
        <f t="shared" ref="AM36" si="15">IFERROR(VLOOKUP(I36,programa,1,FALSE),"NO")</f>
        <v>45</v>
      </c>
      <c r="AN36" s="58"/>
      <c r="AO36" s="58"/>
      <c r="AP36" s="58"/>
    </row>
    <row r="37" spans="1:42" s="57" customFormat="1" ht="27" customHeight="1" x14ac:dyDescent="0.25">
      <c r="A37" s="91">
        <v>242019</v>
      </c>
      <c r="B37" s="106">
        <v>2019</v>
      </c>
      <c r="C37" s="92" t="s">
        <v>325</v>
      </c>
      <c r="D37" s="92" t="s">
        <v>161</v>
      </c>
      <c r="E37" s="92" t="s">
        <v>38</v>
      </c>
      <c r="F37" s="93" t="s">
        <v>182</v>
      </c>
      <c r="G37" s="94" t="s">
        <v>689</v>
      </c>
      <c r="H37" s="95" t="s">
        <v>156</v>
      </c>
      <c r="I37" s="96">
        <v>18</v>
      </c>
      <c r="J37" s="97" t="str">
        <f>IF(ISERROR(VLOOKUP(I37,Eje_Pilar!$C$2:$E$47,2,FALSE))," ",VLOOKUP(I37,Eje_Pilar!$C$2:$E$47,2,FALSE))</f>
        <v>Mejor movilidad para todos</v>
      </c>
      <c r="K37" s="97" t="str">
        <f>IF(ISERROR(VLOOKUP(I37,Eje_Pilar!$C$2:$E$47,3,FALSE))," ",VLOOKUP(I37,Eje_Pilar!$C$2:$E$47,3,FALSE))</f>
        <v>Pilar 2 Democracía Urbana</v>
      </c>
      <c r="L37" s="98" t="s">
        <v>886</v>
      </c>
      <c r="M37" s="91" t="s">
        <v>925</v>
      </c>
      <c r="N37" s="99" t="s">
        <v>1262</v>
      </c>
      <c r="O37" s="100">
        <v>63800000</v>
      </c>
      <c r="P37" s="101"/>
      <c r="Q37" s="102"/>
      <c r="R37" s="103">
        <v>1</v>
      </c>
      <c r="S37" s="100">
        <v>4833333</v>
      </c>
      <c r="T37" s="104">
        <f t="shared" si="0"/>
        <v>68633333</v>
      </c>
      <c r="U37" s="132">
        <v>57033333</v>
      </c>
      <c r="V37" s="105">
        <v>43501</v>
      </c>
      <c r="W37" s="105">
        <v>43471</v>
      </c>
      <c r="X37" s="105">
        <v>43835</v>
      </c>
      <c r="Y37" s="106">
        <v>330</v>
      </c>
      <c r="Z37" s="106"/>
      <c r="AA37" s="107"/>
      <c r="AB37" s="91"/>
      <c r="AC37" s="91" t="s">
        <v>1591</v>
      </c>
      <c r="AD37" s="91"/>
      <c r="AE37" s="91"/>
      <c r="AF37" s="108">
        <f t="shared" si="5"/>
        <v>0.83098591467210259</v>
      </c>
      <c r="AG37" s="109"/>
      <c r="AH37" s="130">
        <f>IF(SUMPRODUCT((A$14:A37=A37)*(B$14:B37=B37)*(C$14:C37=C37))&gt;1,0,1)</f>
        <v>1</v>
      </c>
      <c r="AI37" s="110" t="str">
        <f t="shared" si="1"/>
        <v>Contratos de prestación de servicios profesionales y de apoyo a la gestión</v>
      </c>
      <c r="AJ37" s="110" t="str">
        <f t="shared" si="2"/>
        <v>Contratación directa</v>
      </c>
      <c r="AK37" s="111" t="str">
        <f>IFERROR(VLOOKUP(F37,Tipo!$C$12:$C$27,1,FALSE),"NO")</f>
        <v>Prestación de servicios profesionales y de apoyo a la gestión, o para la ejecución de trabajos artísticos que sólo puedan encomendarse a determinadas personas naturales;</v>
      </c>
      <c r="AL37" s="110" t="str">
        <f t="shared" si="3"/>
        <v>Inversión</v>
      </c>
      <c r="AM37" s="110">
        <f t="shared" si="4"/>
        <v>18</v>
      </c>
      <c r="AN37" s="58"/>
      <c r="AO37" s="58"/>
      <c r="AP37" s="58"/>
    </row>
    <row r="38" spans="1:42" s="57" customFormat="1" ht="27" customHeight="1" x14ac:dyDescent="0.25">
      <c r="A38" s="91">
        <v>252019</v>
      </c>
      <c r="B38" s="106">
        <v>2019</v>
      </c>
      <c r="C38" s="92" t="s">
        <v>326</v>
      </c>
      <c r="D38" s="92" t="s">
        <v>161</v>
      </c>
      <c r="E38" s="92" t="s">
        <v>38</v>
      </c>
      <c r="F38" s="93" t="s">
        <v>182</v>
      </c>
      <c r="G38" s="94" t="s">
        <v>694</v>
      </c>
      <c r="H38" s="95" t="s">
        <v>156</v>
      </c>
      <c r="I38" s="96">
        <v>45</v>
      </c>
      <c r="J38" s="97" t="str">
        <f>IF(ISERROR(VLOOKUP(I38,Eje_Pilar!$C$2:$E$47,2,FALSE))," ",VLOOKUP(I38,Eje_Pilar!$C$2:$E$47,2,FALSE))</f>
        <v>Gobernanza e influencia local, regional e internacional</v>
      </c>
      <c r="K38" s="97" t="str">
        <f>IF(ISERROR(VLOOKUP(I38,Eje_Pilar!$C$2:$E$47,3,FALSE))," ",VLOOKUP(I38,Eje_Pilar!$C$2:$E$47,3,FALSE))</f>
        <v>Eje Transversal 4 Gobierno Legitimo, Fortalecimiento Local y Eficiencia</v>
      </c>
      <c r="L38" s="98" t="s">
        <v>885</v>
      </c>
      <c r="M38" s="91" t="s">
        <v>926</v>
      </c>
      <c r="N38" s="99" t="s">
        <v>1263</v>
      </c>
      <c r="O38" s="100">
        <v>66000000</v>
      </c>
      <c r="P38" s="101"/>
      <c r="Q38" s="102"/>
      <c r="R38" s="103">
        <v>1</v>
      </c>
      <c r="S38" s="100">
        <v>3200000</v>
      </c>
      <c r="T38" s="104">
        <f t="shared" ref="T38" si="16">+O38+Q38+S38</f>
        <v>69200000</v>
      </c>
      <c r="U38" s="132">
        <v>63200000</v>
      </c>
      <c r="V38" s="105">
        <v>43497</v>
      </c>
      <c r="W38" s="105">
        <v>43497</v>
      </c>
      <c r="X38" s="105">
        <v>43830</v>
      </c>
      <c r="Y38" s="106">
        <v>330</v>
      </c>
      <c r="Z38" s="106"/>
      <c r="AA38" s="107"/>
      <c r="AB38" s="91"/>
      <c r="AC38" s="91" t="s">
        <v>1591</v>
      </c>
      <c r="AD38" s="91"/>
      <c r="AE38" s="91"/>
      <c r="AF38" s="108">
        <f t="shared" si="5"/>
        <v>0.91329479768786126</v>
      </c>
      <c r="AG38" s="109"/>
      <c r="AH38" s="130">
        <f>IF(SUMPRODUCT((A$14:A38=A38)*(B$14:B38=B38)*(C$14:C38=C38))&gt;1,0,1)</f>
        <v>1</v>
      </c>
      <c r="AI38" s="110" t="str">
        <f t="shared" ref="AI38" si="17">IFERROR(VLOOKUP(D38,tipo,1,FALSE),"NO")</f>
        <v>Contratos de prestación de servicios profesionales y de apoyo a la gestión</v>
      </c>
      <c r="AJ38" s="110" t="str">
        <f t="shared" ref="AJ38" si="18">IFERROR(VLOOKUP(E38,modal,1,FALSE),"NO")</f>
        <v>Contratación directa</v>
      </c>
      <c r="AK38" s="111" t="str">
        <f>IFERROR(VLOOKUP(F38,Tipo!$C$12:$C$27,1,FALSE),"NO")</f>
        <v>Prestación de servicios profesionales y de apoyo a la gestión, o para la ejecución de trabajos artísticos que sólo puedan encomendarse a determinadas personas naturales;</v>
      </c>
      <c r="AL38" s="110" t="str">
        <f t="shared" ref="AL38" si="19">IFERROR(VLOOKUP(H38,afectacion,1,FALSE),"NO")</f>
        <v>Inversión</v>
      </c>
      <c r="AM38" s="110">
        <f t="shared" ref="AM38" si="20">IFERROR(VLOOKUP(I38,programa,1,FALSE),"NO")</f>
        <v>45</v>
      </c>
      <c r="AN38" s="58"/>
      <c r="AO38" s="58"/>
      <c r="AP38" s="58"/>
    </row>
    <row r="39" spans="1:42" s="57" customFormat="1" ht="27" customHeight="1" x14ac:dyDescent="0.25">
      <c r="A39" s="91">
        <v>262019</v>
      </c>
      <c r="B39" s="106">
        <v>2019</v>
      </c>
      <c r="C39" s="92" t="s">
        <v>327</v>
      </c>
      <c r="D39" s="92" t="s">
        <v>161</v>
      </c>
      <c r="E39" s="92" t="s">
        <v>38</v>
      </c>
      <c r="F39" s="93" t="s">
        <v>182</v>
      </c>
      <c r="G39" s="94" t="s">
        <v>689</v>
      </c>
      <c r="H39" s="95" t="s">
        <v>156</v>
      </c>
      <c r="I39" s="96">
        <v>18</v>
      </c>
      <c r="J39" s="97" t="str">
        <f>IF(ISERROR(VLOOKUP(I39,Eje_Pilar!$C$2:$E$47,2,FALSE))," ",VLOOKUP(I39,Eje_Pilar!$C$2:$E$47,2,FALSE))</f>
        <v>Mejor movilidad para todos</v>
      </c>
      <c r="K39" s="97" t="str">
        <f>IF(ISERROR(VLOOKUP(I39,Eje_Pilar!$C$2:$E$47,3,FALSE))," ",VLOOKUP(I39,Eje_Pilar!$C$2:$E$47,3,FALSE))</f>
        <v>Pilar 2 Democracía Urbana</v>
      </c>
      <c r="L39" s="98" t="s">
        <v>886</v>
      </c>
      <c r="M39" s="91" t="s">
        <v>927</v>
      </c>
      <c r="N39" s="99" t="s">
        <v>1264</v>
      </c>
      <c r="O39" s="100">
        <v>63800000</v>
      </c>
      <c r="P39" s="101"/>
      <c r="Q39" s="102"/>
      <c r="R39" s="103">
        <v>1</v>
      </c>
      <c r="S39" s="100">
        <v>4833333</v>
      </c>
      <c r="T39" s="104">
        <f t="shared" si="0"/>
        <v>68633333</v>
      </c>
      <c r="U39" s="132">
        <v>28033333</v>
      </c>
      <c r="V39" s="105">
        <v>43502</v>
      </c>
      <c r="W39" s="105">
        <v>43502</v>
      </c>
      <c r="X39" s="105">
        <v>43835</v>
      </c>
      <c r="Y39" s="106">
        <v>330</v>
      </c>
      <c r="Z39" s="106"/>
      <c r="AA39" s="107"/>
      <c r="AB39" s="91"/>
      <c r="AC39" s="91" t="s">
        <v>1591</v>
      </c>
      <c r="AD39" s="91"/>
      <c r="AE39" s="91"/>
      <c r="AF39" s="108">
        <f t="shared" si="5"/>
        <v>0.40845070135235889</v>
      </c>
      <c r="AG39" s="109"/>
      <c r="AH39" s="130">
        <f>IF(SUMPRODUCT((A$14:A39=A39)*(B$14:B39=B39)*(C$14:C39=C39))&gt;1,0,1)</f>
        <v>1</v>
      </c>
      <c r="AI39" s="110" t="str">
        <f t="shared" si="1"/>
        <v>Contratos de prestación de servicios profesionales y de apoyo a la gestión</v>
      </c>
      <c r="AJ39" s="110" t="str">
        <f t="shared" si="2"/>
        <v>Contratación directa</v>
      </c>
      <c r="AK39" s="111" t="str">
        <f>IFERROR(VLOOKUP(F39,Tipo!$C$12:$C$27,1,FALSE),"NO")</f>
        <v>Prestación de servicios profesionales y de apoyo a la gestión, o para la ejecución de trabajos artísticos que sólo puedan encomendarse a determinadas personas naturales;</v>
      </c>
      <c r="AL39" s="110" t="str">
        <f t="shared" si="3"/>
        <v>Inversión</v>
      </c>
      <c r="AM39" s="110">
        <f t="shared" si="4"/>
        <v>18</v>
      </c>
      <c r="AN39" s="58"/>
      <c r="AO39" s="58"/>
      <c r="AP39" s="58"/>
    </row>
    <row r="40" spans="1:42" s="57" customFormat="1" ht="27" customHeight="1" x14ac:dyDescent="0.25">
      <c r="A40" s="91">
        <v>272019</v>
      </c>
      <c r="B40" s="106">
        <v>2019</v>
      </c>
      <c r="C40" s="92" t="s">
        <v>328</v>
      </c>
      <c r="D40" s="92" t="s">
        <v>161</v>
      </c>
      <c r="E40" s="92" t="s">
        <v>38</v>
      </c>
      <c r="F40" s="93" t="s">
        <v>182</v>
      </c>
      <c r="G40" s="94" t="s">
        <v>689</v>
      </c>
      <c r="H40" s="95" t="s">
        <v>156</v>
      </c>
      <c r="I40" s="96">
        <v>18</v>
      </c>
      <c r="J40" s="97" t="str">
        <f>IF(ISERROR(VLOOKUP(I40,Eje_Pilar!$C$2:$E$47,2,FALSE))," ",VLOOKUP(I40,Eje_Pilar!$C$2:$E$47,2,FALSE))</f>
        <v>Mejor movilidad para todos</v>
      </c>
      <c r="K40" s="97" t="str">
        <f>IF(ISERROR(VLOOKUP(I40,Eje_Pilar!$C$2:$E$47,3,FALSE))," ",VLOOKUP(I40,Eje_Pilar!$C$2:$E$47,3,FALSE))</f>
        <v>Pilar 2 Democracía Urbana</v>
      </c>
      <c r="L40" s="98" t="s">
        <v>886</v>
      </c>
      <c r="M40" s="91" t="s">
        <v>928</v>
      </c>
      <c r="N40" s="99" t="s">
        <v>1265</v>
      </c>
      <c r="O40" s="100">
        <v>63800000</v>
      </c>
      <c r="P40" s="101"/>
      <c r="Q40" s="102"/>
      <c r="R40" s="103">
        <v>1</v>
      </c>
      <c r="S40" s="100">
        <v>4833333</v>
      </c>
      <c r="T40" s="104">
        <f t="shared" si="0"/>
        <v>68633333</v>
      </c>
      <c r="U40" s="132">
        <v>57033333</v>
      </c>
      <c r="V40" s="105">
        <v>43501</v>
      </c>
      <c r="W40" s="105">
        <v>43502</v>
      </c>
      <c r="X40" s="105">
        <v>43835</v>
      </c>
      <c r="Y40" s="106">
        <v>330</v>
      </c>
      <c r="Z40" s="106"/>
      <c r="AA40" s="107"/>
      <c r="AB40" s="91"/>
      <c r="AC40" s="91" t="s">
        <v>1591</v>
      </c>
      <c r="AD40" s="91"/>
      <c r="AE40" s="91"/>
      <c r="AF40" s="108">
        <f t="shared" si="5"/>
        <v>0.83098591467210259</v>
      </c>
      <c r="AG40" s="109"/>
      <c r="AH40" s="130">
        <f>IF(SUMPRODUCT((A$14:A40=A40)*(B$14:B40=B40)*(C$14:C40=C40))&gt;1,0,1)</f>
        <v>1</v>
      </c>
      <c r="AI40" s="110" t="str">
        <f t="shared" si="1"/>
        <v>Contratos de prestación de servicios profesionales y de apoyo a la gestión</v>
      </c>
      <c r="AJ40" s="110" t="str">
        <f t="shared" si="2"/>
        <v>Contratación directa</v>
      </c>
      <c r="AK40" s="111" t="str">
        <f>IFERROR(VLOOKUP(F40,Tipo!$C$12:$C$27,1,FALSE),"NO")</f>
        <v>Prestación de servicios profesionales y de apoyo a la gestión, o para la ejecución de trabajos artísticos que sólo puedan encomendarse a determinadas personas naturales;</v>
      </c>
      <c r="AL40" s="110" t="str">
        <f t="shared" si="3"/>
        <v>Inversión</v>
      </c>
      <c r="AM40" s="110">
        <f t="shared" si="4"/>
        <v>18</v>
      </c>
      <c r="AN40" s="58"/>
      <c r="AO40" s="58"/>
      <c r="AP40" s="58"/>
    </row>
    <row r="41" spans="1:42" s="57" customFormat="1" ht="27" customHeight="1" x14ac:dyDescent="0.25">
      <c r="A41" s="91">
        <v>282019</v>
      </c>
      <c r="B41" s="106">
        <v>2019</v>
      </c>
      <c r="C41" s="92" t="s">
        <v>329</v>
      </c>
      <c r="D41" s="92" t="s">
        <v>161</v>
      </c>
      <c r="E41" s="92" t="s">
        <v>38</v>
      </c>
      <c r="F41" s="93" t="s">
        <v>182</v>
      </c>
      <c r="G41" s="94" t="s">
        <v>695</v>
      </c>
      <c r="H41" s="95" t="s">
        <v>156</v>
      </c>
      <c r="I41" s="96">
        <v>45</v>
      </c>
      <c r="J41" s="97" t="str">
        <f>IF(ISERROR(VLOOKUP(I41,Eje_Pilar!$C$2:$E$47,2,FALSE))," ",VLOOKUP(I41,Eje_Pilar!$C$2:$E$47,2,FALSE))</f>
        <v>Gobernanza e influencia local, regional e internacional</v>
      </c>
      <c r="K41" s="97" t="str">
        <f>IF(ISERROR(VLOOKUP(I41,Eje_Pilar!$C$2:$E$47,3,FALSE))," ",VLOOKUP(I41,Eje_Pilar!$C$2:$E$47,3,FALSE))</f>
        <v>Eje Transversal 4 Gobierno Legitimo, Fortalecimiento Local y Eficiencia</v>
      </c>
      <c r="L41" s="98" t="s">
        <v>885</v>
      </c>
      <c r="M41" s="91" t="s">
        <v>929</v>
      </c>
      <c r="N41" s="99" t="s">
        <v>1266</v>
      </c>
      <c r="O41" s="100">
        <v>52470000</v>
      </c>
      <c r="P41" s="101"/>
      <c r="Q41" s="102"/>
      <c r="R41" s="103">
        <v>1</v>
      </c>
      <c r="S41" s="100">
        <v>4770000</v>
      </c>
      <c r="T41" s="104">
        <f t="shared" si="0"/>
        <v>57240000</v>
      </c>
      <c r="U41" s="132">
        <v>52470000</v>
      </c>
      <c r="V41" s="105">
        <v>43497</v>
      </c>
      <c r="W41" s="105">
        <v>43497</v>
      </c>
      <c r="X41" s="105">
        <v>43830</v>
      </c>
      <c r="Y41" s="106">
        <v>330</v>
      </c>
      <c r="Z41" s="106"/>
      <c r="AA41" s="107"/>
      <c r="AB41" s="91"/>
      <c r="AC41" s="91" t="s">
        <v>1591</v>
      </c>
      <c r="AD41" s="91"/>
      <c r="AE41" s="91"/>
      <c r="AF41" s="108">
        <f t="shared" si="5"/>
        <v>0.91666666666666663</v>
      </c>
      <c r="AG41" s="109"/>
      <c r="AH41" s="130">
        <f>IF(SUMPRODUCT((A$14:A41=A41)*(B$14:B41=B41)*(C$14:C41=C41))&gt;1,0,1)</f>
        <v>1</v>
      </c>
      <c r="AI41" s="110" t="str">
        <f t="shared" si="1"/>
        <v>Contratos de prestación de servicios profesionales y de apoyo a la gestión</v>
      </c>
      <c r="AJ41" s="110" t="str">
        <f t="shared" si="2"/>
        <v>Contratación directa</v>
      </c>
      <c r="AK41" s="111" t="str">
        <f>IFERROR(VLOOKUP(F41,Tipo!$C$12:$C$27,1,FALSE),"NO")</f>
        <v>Prestación de servicios profesionales y de apoyo a la gestión, o para la ejecución de trabajos artísticos que sólo puedan encomendarse a determinadas personas naturales;</v>
      </c>
      <c r="AL41" s="110" t="str">
        <f t="shared" si="3"/>
        <v>Inversión</v>
      </c>
      <c r="AM41" s="110">
        <f t="shared" si="4"/>
        <v>45</v>
      </c>
      <c r="AN41" s="58"/>
      <c r="AO41" s="58"/>
      <c r="AP41" s="58"/>
    </row>
    <row r="42" spans="1:42" s="57" customFormat="1" ht="27" customHeight="1" x14ac:dyDescent="0.25">
      <c r="A42" s="91">
        <v>292019</v>
      </c>
      <c r="B42" s="106">
        <v>2019</v>
      </c>
      <c r="C42" s="92" t="s">
        <v>330</v>
      </c>
      <c r="D42" s="92" t="s">
        <v>161</v>
      </c>
      <c r="E42" s="92" t="s">
        <v>38</v>
      </c>
      <c r="F42" s="93" t="s">
        <v>182</v>
      </c>
      <c r="G42" s="94" t="s">
        <v>696</v>
      </c>
      <c r="H42" s="95" t="s">
        <v>156</v>
      </c>
      <c r="I42" s="96">
        <v>45</v>
      </c>
      <c r="J42" s="97" t="str">
        <f>IF(ISERROR(VLOOKUP(I42,Eje_Pilar!$C$2:$E$47,2,FALSE))," ",VLOOKUP(I42,Eje_Pilar!$C$2:$E$47,2,FALSE))</f>
        <v>Gobernanza e influencia local, regional e internacional</v>
      </c>
      <c r="K42" s="97" t="str">
        <f>IF(ISERROR(VLOOKUP(I42,Eje_Pilar!$C$2:$E$47,3,FALSE))," ",VLOOKUP(I42,Eje_Pilar!$C$2:$E$47,3,FALSE))</f>
        <v>Eje Transversal 4 Gobierno Legitimo, Fortalecimiento Local y Eficiencia</v>
      </c>
      <c r="L42" s="98" t="s">
        <v>885</v>
      </c>
      <c r="M42" s="91" t="s">
        <v>930</v>
      </c>
      <c r="N42" s="99" t="s">
        <v>1267</v>
      </c>
      <c r="O42" s="100">
        <v>38500000</v>
      </c>
      <c r="P42" s="101"/>
      <c r="Q42" s="102"/>
      <c r="R42" s="103">
        <v>1</v>
      </c>
      <c r="S42" s="100">
        <v>3500000</v>
      </c>
      <c r="T42" s="104">
        <f t="shared" si="0"/>
        <v>42000000</v>
      </c>
      <c r="U42" s="132">
        <v>35000000</v>
      </c>
      <c r="V42" s="105">
        <v>43497</v>
      </c>
      <c r="W42" s="105">
        <v>43497</v>
      </c>
      <c r="X42" s="105">
        <v>43830</v>
      </c>
      <c r="Y42" s="106">
        <v>330</v>
      </c>
      <c r="Z42" s="106"/>
      <c r="AA42" s="107"/>
      <c r="AB42" s="91"/>
      <c r="AC42" s="91" t="s">
        <v>1591</v>
      </c>
      <c r="AD42" s="91"/>
      <c r="AE42" s="91"/>
      <c r="AF42" s="108">
        <f t="shared" si="5"/>
        <v>0.83333333333333337</v>
      </c>
      <c r="AG42" s="109"/>
      <c r="AH42" s="130">
        <f>IF(SUMPRODUCT((A$14:A42=A42)*(B$14:B42=B42)*(C$14:C42=C42))&gt;1,0,1)</f>
        <v>1</v>
      </c>
      <c r="AI42" s="110" t="str">
        <f t="shared" si="1"/>
        <v>Contratos de prestación de servicios profesionales y de apoyo a la gestión</v>
      </c>
      <c r="AJ42" s="110" t="str">
        <f t="shared" si="2"/>
        <v>Contratación directa</v>
      </c>
      <c r="AK42" s="111" t="str">
        <f>IFERROR(VLOOKUP(F42,Tipo!$C$12:$C$27,1,FALSE),"NO")</f>
        <v>Prestación de servicios profesionales y de apoyo a la gestión, o para la ejecución de trabajos artísticos que sólo puedan encomendarse a determinadas personas naturales;</v>
      </c>
      <c r="AL42" s="110" t="str">
        <f t="shared" si="3"/>
        <v>Inversión</v>
      </c>
      <c r="AM42" s="110">
        <f t="shared" si="4"/>
        <v>45</v>
      </c>
      <c r="AN42" s="58"/>
      <c r="AO42" s="58"/>
      <c r="AP42" s="58"/>
    </row>
    <row r="43" spans="1:42" s="57" customFormat="1" ht="27" customHeight="1" x14ac:dyDescent="0.25">
      <c r="A43" s="91">
        <v>302019</v>
      </c>
      <c r="B43" s="106">
        <v>2019</v>
      </c>
      <c r="C43" s="92" t="s">
        <v>331</v>
      </c>
      <c r="D43" s="92" t="s">
        <v>161</v>
      </c>
      <c r="E43" s="92" t="s">
        <v>38</v>
      </c>
      <c r="F43" s="93" t="s">
        <v>182</v>
      </c>
      <c r="G43" s="94" t="s">
        <v>697</v>
      </c>
      <c r="H43" s="95" t="s">
        <v>156</v>
      </c>
      <c r="I43" s="96">
        <v>45</v>
      </c>
      <c r="J43" s="97" t="str">
        <f>IF(ISERROR(VLOOKUP(I43,Eje_Pilar!$C$2:$E$47,2,FALSE))," ",VLOOKUP(I43,Eje_Pilar!$C$2:$E$47,2,FALSE))</f>
        <v>Gobernanza e influencia local, regional e internacional</v>
      </c>
      <c r="K43" s="97" t="str">
        <f>IF(ISERROR(VLOOKUP(I43,Eje_Pilar!$C$2:$E$47,3,FALSE))," ",VLOOKUP(I43,Eje_Pilar!$C$2:$E$47,3,FALSE))</f>
        <v>Eje Transversal 4 Gobierno Legitimo, Fortalecimiento Local y Eficiencia</v>
      </c>
      <c r="L43" s="98" t="s">
        <v>885</v>
      </c>
      <c r="M43" s="91" t="s">
        <v>931</v>
      </c>
      <c r="N43" s="99" t="s">
        <v>1268</v>
      </c>
      <c r="O43" s="100">
        <v>60500000</v>
      </c>
      <c r="P43" s="101"/>
      <c r="Q43" s="102"/>
      <c r="R43" s="103"/>
      <c r="S43" s="100"/>
      <c r="T43" s="104">
        <f t="shared" si="0"/>
        <v>60500000</v>
      </c>
      <c r="U43" s="132">
        <v>37400002</v>
      </c>
      <c r="V43" s="105">
        <v>43500</v>
      </c>
      <c r="W43" s="105">
        <v>43500</v>
      </c>
      <c r="X43" s="105">
        <v>43833</v>
      </c>
      <c r="Y43" s="106">
        <v>330</v>
      </c>
      <c r="Z43" s="106"/>
      <c r="AA43" s="107"/>
      <c r="AB43" s="91"/>
      <c r="AC43" s="91" t="s">
        <v>1591</v>
      </c>
      <c r="AD43" s="91"/>
      <c r="AE43" s="91"/>
      <c r="AF43" s="108">
        <f t="shared" si="5"/>
        <v>0.6181818512396694</v>
      </c>
      <c r="AG43" s="109"/>
      <c r="AH43" s="130">
        <f>IF(SUMPRODUCT((A$14:A43=A43)*(B$14:B43=B43)*(C$14:C43=C43))&gt;1,0,1)</f>
        <v>1</v>
      </c>
      <c r="AI43" s="110" t="str">
        <f t="shared" si="1"/>
        <v>Contratos de prestación de servicios profesionales y de apoyo a la gestión</v>
      </c>
      <c r="AJ43" s="110" t="str">
        <f t="shared" si="2"/>
        <v>Contratación directa</v>
      </c>
      <c r="AK43" s="111" t="str">
        <f>IFERROR(VLOOKUP(F43,Tipo!$C$12:$C$27,1,FALSE),"NO")</f>
        <v>Prestación de servicios profesionales y de apoyo a la gestión, o para la ejecución de trabajos artísticos que sólo puedan encomendarse a determinadas personas naturales;</v>
      </c>
      <c r="AL43" s="110" t="str">
        <f t="shared" si="3"/>
        <v>Inversión</v>
      </c>
      <c r="AM43" s="110">
        <f t="shared" si="4"/>
        <v>45</v>
      </c>
      <c r="AN43" s="58"/>
      <c r="AO43" s="58"/>
      <c r="AP43" s="58"/>
    </row>
    <row r="44" spans="1:42" s="57" customFormat="1" ht="27" customHeight="1" x14ac:dyDescent="0.25">
      <c r="A44" s="91">
        <v>312019</v>
      </c>
      <c r="B44" s="106">
        <v>2019</v>
      </c>
      <c r="C44" s="92" t="s">
        <v>332</v>
      </c>
      <c r="D44" s="92" t="s">
        <v>161</v>
      </c>
      <c r="E44" s="92" t="s">
        <v>38</v>
      </c>
      <c r="F44" s="93" t="s">
        <v>182</v>
      </c>
      <c r="G44" s="94" t="s">
        <v>698</v>
      </c>
      <c r="H44" s="95" t="s">
        <v>156</v>
      </c>
      <c r="I44" s="96">
        <v>45</v>
      </c>
      <c r="J44" s="97" t="str">
        <f>IF(ISERROR(VLOOKUP(I44,Eje_Pilar!$C$2:$E$47,2,FALSE))," ",VLOOKUP(I44,Eje_Pilar!$C$2:$E$47,2,FALSE))</f>
        <v>Gobernanza e influencia local, regional e internacional</v>
      </c>
      <c r="K44" s="97" t="str">
        <f>IF(ISERROR(VLOOKUP(I44,Eje_Pilar!$C$2:$E$47,3,FALSE))," ",VLOOKUP(I44,Eje_Pilar!$C$2:$E$47,3,FALSE))</f>
        <v>Eje Transversal 4 Gobierno Legitimo, Fortalecimiento Local y Eficiencia</v>
      </c>
      <c r="L44" s="98" t="s">
        <v>885</v>
      </c>
      <c r="M44" s="91" t="s">
        <v>932</v>
      </c>
      <c r="N44" s="99" t="s">
        <v>1269</v>
      </c>
      <c r="O44" s="100">
        <v>25652000</v>
      </c>
      <c r="P44" s="101"/>
      <c r="Q44" s="102"/>
      <c r="R44" s="103">
        <v>1</v>
      </c>
      <c r="S44" s="100">
        <v>2021067</v>
      </c>
      <c r="T44" s="104">
        <f t="shared" si="0"/>
        <v>27673067</v>
      </c>
      <c r="U44" s="132">
        <v>25341067</v>
      </c>
      <c r="V44" s="105">
        <v>43501</v>
      </c>
      <c r="W44" s="105">
        <v>43501</v>
      </c>
      <c r="X44" s="105">
        <v>43834</v>
      </c>
      <c r="Y44" s="106">
        <v>330</v>
      </c>
      <c r="Z44" s="106"/>
      <c r="AA44" s="107"/>
      <c r="AB44" s="91"/>
      <c r="AC44" s="91" t="s">
        <v>1591</v>
      </c>
      <c r="AD44" s="91"/>
      <c r="AE44" s="91"/>
      <c r="AF44" s="108">
        <f t="shared" si="5"/>
        <v>0.91573033809371396</v>
      </c>
      <c r="AG44" s="109"/>
      <c r="AH44" s="130">
        <f>IF(SUMPRODUCT((A$14:A44=A44)*(B$14:B44=B44)*(C$14:C44=C44))&gt;1,0,1)</f>
        <v>1</v>
      </c>
      <c r="AI44" s="110" t="str">
        <f t="shared" si="1"/>
        <v>Contratos de prestación de servicios profesionales y de apoyo a la gestión</v>
      </c>
      <c r="AJ44" s="110" t="str">
        <f t="shared" si="2"/>
        <v>Contratación directa</v>
      </c>
      <c r="AK44" s="111" t="str">
        <f>IFERROR(VLOOKUP(F44,Tipo!$C$12:$C$27,1,FALSE),"NO")</f>
        <v>Prestación de servicios profesionales y de apoyo a la gestión, o para la ejecución de trabajos artísticos que sólo puedan encomendarse a determinadas personas naturales;</v>
      </c>
      <c r="AL44" s="110" t="str">
        <f t="shared" si="3"/>
        <v>Inversión</v>
      </c>
      <c r="AM44" s="110">
        <f t="shared" si="4"/>
        <v>45</v>
      </c>
      <c r="AN44" s="58"/>
      <c r="AO44" s="58"/>
      <c r="AP44" s="58"/>
    </row>
    <row r="45" spans="1:42" s="57" customFormat="1" ht="27" customHeight="1" x14ac:dyDescent="0.25">
      <c r="A45" s="91">
        <v>322019</v>
      </c>
      <c r="B45" s="106">
        <v>2019</v>
      </c>
      <c r="C45" s="92" t="s">
        <v>333</v>
      </c>
      <c r="D45" s="92" t="s">
        <v>161</v>
      </c>
      <c r="E45" s="92" t="s">
        <v>38</v>
      </c>
      <c r="F45" s="93" t="s">
        <v>182</v>
      </c>
      <c r="G45" s="94" t="s">
        <v>698</v>
      </c>
      <c r="H45" s="95" t="s">
        <v>156</v>
      </c>
      <c r="I45" s="96">
        <v>45</v>
      </c>
      <c r="J45" s="97" t="str">
        <f>IF(ISERROR(VLOOKUP(I45,Eje_Pilar!$C$2:$E$47,2,FALSE))," ",VLOOKUP(I45,Eje_Pilar!$C$2:$E$47,2,FALSE))</f>
        <v>Gobernanza e influencia local, regional e internacional</v>
      </c>
      <c r="K45" s="97" t="str">
        <f>IF(ISERROR(VLOOKUP(I45,Eje_Pilar!$C$2:$E$47,3,FALSE))," ",VLOOKUP(I45,Eje_Pilar!$C$2:$E$47,3,FALSE))</f>
        <v>Eje Transversal 4 Gobierno Legitimo, Fortalecimiento Local y Eficiencia</v>
      </c>
      <c r="L45" s="98" t="s">
        <v>885</v>
      </c>
      <c r="M45" s="91" t="s">
        <v>933</v>
      </c>
      <c r="N45" s="99" t="s">
        <v>1270</v>
      </c>
      <c r="O45" s="100">
        <v>25652000</v>
      </c>
      <c r="P45" s="101"/>
      <c r="Q45" s="102"/>
      <c r="R45" s="103">
        <v>1</v>
      </c>
      <c r="S45" s="100">
        <v>2021067</v>
      </c>
      <c r="T45" s="104">
        <f t="shared" si="0"/>
        <v>27673067</v>
      </c>
      <c r="U45" s="132">
        <v>25341067</v>
      </c>
      <c r="V45" s="105">
        <v>43501</v>
      </c>
      <c r="W45" s="105">
        <v>43501</v>
      </c>
      <c r="X45" s="105">
        <v>43834</v>
      </c>
      <c r="Y45" s="106">
        <v>330</v>
      </c>
      <c r="Z45" s="106"/>
      <c r="AA45" s="107"/>
      <c r="AB45" s="91"/>
      <c r="AC45" s="91" t="s">
        <v>1591</v>
      </c>
      <c r="AD45" s="91"/>
      <c r="AE45" s="91"/>
      <c r="AF45" s="108">
        <f t="shared" si="5"/>
        <v>0.91573033809371396</v>
      </c>
      <c r="AG45" s="109"/>
      <c r="AH45" s="130">
        <f>IF(SUMPRODUCT((A$14:A45=A45)*(B$14:B45=B45)*(C$14:C45=C45))&gt;1,0,1)</f>
        <v>1</v>
      </c>
      <c r="AI45" s="110" t="str">
        <f t="shared" si="1"/>
        <v>Contratos de prestación de servicios profesionales y de apoyo a la gestión</v>
      </c>
      <c r="AJ45" s="110" t="str">
        <f t="shared" si="2"/>
        <v>Contratación directa</v>
      </c>
      <c r="AK45" s="111" t="str">
        <f>IFERROR(VLOOKUP(F45,Tipo!$C$12:$C$27,1,FALSE),"NO")</f>
        <v>Prestación de servicios profesionales y de apoyo a la gestión, o para la ejecución de trabajos artísticos que sólo puedan encomendarse a determinadas personas naturales;</v>
      </c>
      <c r="AL45" s="110" t="str">
        <f t="shared" si="3"/>
        <v>Inversión</v>
      </c>
      <c r="AM45" s="110">
        <f t="shared" si="4"/>
        <v>45</v>
      </c>
      <c r="AN45" s="58"/>
      <c r="AO45" s="58"/>
      <c r="AP45" s="58"/>
    </row>
    <row r="46" spans="1:42" s="57" customFormat="1" ht="27" customHeight="1" x14ac:dyDescent="0.25">
      <c r="A46" s="91">
        <v>332019</v>
      </c>
      <c r="B46" s="106">
        <v>2019</v>
      </c>
      <c r="C46" s="92" t="s">
        <v>334</v>
      </c>
      <c r="D46" s="92" t="s">
        <v>161</v>
      </c>
      <c r="E46" s="92" t="s">
        <v>38</v>
      </c>
      <c r="F46" s="93" t="s">
        <v>182</v>
      </c>
      <c r="G46" s="94" t="s">
        <v>698</v>
      </c>
      <c r="H46" s="95" t="s">
        <v>156</v>
      </c>
      <c r="I46" s="96">
        <v>45</v>
      </c>
      <c r="J46" s="97" t="str">
        <f>IF(ISERROR(VLOOKUP(I46,Eje_Pilar!$C$2:$E$47,2,FALSE))," ",VLOOKUP(I46,Eje_Pilar!$C$2:$E$47,2,FALSE))</f>
        <v>Gobernanza e influencia local, regional e internacional</v>
      </c>
      <c r="K46" s="97" t="str">
        <f>IF(ISERROR(VLOOKUP(I46,Eje_Pilar!$C$2:$E$47,3,FALSE))," ",VLOOKUP(I46,Eje_Pilar!$C$2:$E$47,3,FALSE))</f>
        <v>Eje Transversal 4 Gobierno Legitimo, Fortalecimiento Local y Eficiencia</v>
      </c>
      <c r="L46" s="98" t="s">
        <v>885</v>
      </c>
      <c r="M46" s="91" t="s">
        <v>934</v>
      </c>
      <c r="N46" s="99" t="s">
        <v>1271</v>
      </c>
      <c r="O46" s="100">
        <v>25652000</v>
      </c>
      <c r="P46" s="101"/>
      <c r="Q46" s="102"/>
      <c r="R46" s="103">
        <v>1</v>
      </c>
      <c r="S46" s="100">
        <v>1865600</v>
      </c>
      <c r="T46" s="104">
        <f t="shared" si="0"/>
        <v>27517600</v>
      </c>
      <c r="U46" s="132">
        <v>25165600</v>
      </c>
      <c r="V46" s="105">
        <v>43503</v>
      </c>
      <c r="W46" s="105">
        <v>43503</v>
      </c>
      <c r="X46" s="105">
        <v>43836</v>
      </c>
      <c r="Y46" s="106">
        <v>330</v>
      </c>
      <c r="Z46" s="106"/>
      <c r="AA46" s="107"/>
      <c r="AB46" s="91"/>
      <c r="AC46" s="91" t="s">
        <v>1591</v>
      </c>
      <c r="AD46" s="91"/>
      <c r="AE46" s="91"/>
      <c r="AF46" s="108">
        <f t="shared" si="5"/>
        <v>0.91452742971770795</v>
      </c>
      <c r="AG46" s="109"/>
      <c r="AH46" s="130">
        <f>IF(SUMPRODUCT((A$14:A46=A46)*(B$14:B46=B46)*(C$14:C46=C46))&gt;1,0,1)</f>
        <v>1</v>
      </c>
      <c r="AI46" s="110" t="str">
        <f t="shared" ref="AI46:AI112" si="21">IFERROR(VLOOKUP(D46,tipo,1,FALSE),"NO")</f>
        <v>Contratos de prestación de servicios profesionales y de apoyo a la gestión</v>
      </c>
      <c r="AJ46" s="110" t="str">
        <f t="shared" ref="AJ46:AJ112" si="22">IFERROR(VLOOKUP(E46,modal,1,FALSE),"NO")</f>
        <v>Contratación directa</v>
      </c>
      <c r="AK46" s="111" t="str">
        <f>IFERROR(VLOOKUP(F46,Tipo!$C$12:$C$27,1,FALSE),"NO")</f>
        <v>Prestación de servicios profesionales y de apoyo a la gestión, o para la ejecución de trabajos artísticos que sólo puedan encomendarse a determinadas personas naturales;</v>
      </c>
      <c r="AL46" s="110" t="str">
        <f t="shared" ref="AL46:AL112" si="23">IFERROR(VLOOKUP(H46,afectacion,1,FALSE),"NO")</f>
        <v>Inversión</v>
      </c>
      <c r="AM46" s="110">
        <f t="shared" ref="AM46:AM112" si="24">IFERROR(VLOOKUP(I46,programa,1,FALSE),"NO")</f>
        <v>45</v>
      </c>
      <c r="AN46" s="58"/>
      <c r="AO46" s="58"/>
      <c r="AP46" s="58"/>
    </row>
    <row r="47" spans="1:42" s="57" customFormat="1" ht="27" customHeight="1" x14ac:dyDescent="0.25">
      <c r="A47" s="91">
        <v>342019</v>
      </c>
      <c r="B47" s="106">
        <v>2019</v>
      </c>
      <c r="C47" s="92" t="s">
        <v>335</v>
      </c>
      <c r="D47" s="92" t="s">
        <v>161</v>
      </c>
      <c r="E47" s="92" t="s">
        <v>38</v>
      </c>
      <c r="F47" s="93" t="s">
        <v>182</v>
      </c>
      <c r="G47" s="94" t="s">
        <v>698</v>
      </c>
      <c r="H47" s="95" t="s">
        <v>156</v>
      </c>
      <c r="I47" s="96">
        <v>45</v>
      </c>
      <c r="J47" s="97" t="str">
        <f>IF(ISERROR(VLOOKUP(I47,Eje_Pilar!$C$2:$E$47,2,FALSE))," ",VLOOKUP(I47,Eje_Pilar!$C$2:$E$47,2,FALSE))</f>
        <v>Gobernanza e influencia local, regional e internacional</v>
      </c>
      <c r="K47" s="97" t="str">
        <f>IF(ISERROR(VLOOKUP(I47,Eje_Pilar!$C$2:$E$47,3,FALSE))," ",VLOOKUP(I47,Eje_Pilar!$C$2:$E$47,3,FALSE))</f>
        <v>Eje Transversal 4 Gobierno Legitimo, Fortalecimiento Local y Eficiencia</v>
      </c>
      <c r="L47" s="98" t="s">
        <v>885</v>
      </c>
      <c r="M47" s="91" t="s">
        <v>935</v>
      </c>
      <c r="N47" s="99" t="s">
        <v>1272</v>
      </c>
      <c r="O47" s="100">
        <v>25652000</v>
      </c>
      <c r="P47" s="101"/>
      <c r="Q47" s="102"/>
      <c r="R47" s="103">
        <v>1</v>
      </c>
      <c r="S47" s="100">
        <v>1865600</v>
      </c>
      <c r="T47" s="104">
        <f t="shared" ref="T47:T113" si="25">+O47+Q47+S47</f>
        <v>27517600</v>
      </c>
      <c r="U47" s="132">
        <v>25185600</v>
      </c>
      <c r="V47" s="105">
        <v>43502</v>
      </c>
      <c r="W47" s="105">
        <v>43503</v>
      </c>
      <c r="X47" s="105">
        <v>43836</v>
      </c>
      <c r="Y47" s="106">
        <v>330</v>
      </c>
      <c r="Z47" s="106"/>
      <c r="AA47" s="107"/>
      <c r="AB47" s="91"/>
      <c r="AC47" s="91" t="s">
        <v>1591</v>
      </c>
      <c r="AD47" s="91"/>
      <c r="AE47" s="91"/>
      <c r="AF47" s="108">
        <f t="shared" si="5"/>
        <v>0.9152542372881356</v>
      </c>
      <c r="AG47" s="109"/>
      <c r="AH47" s="130">
        <f>IF(SUMPRODUCT((A$14:A47=A47)*(B$14:B47=B47)*(C$14:C47=C47))&gt;1,0,1)</f>
        <v>1</v>
      </c>
      <c r="AI47" s="110" t="str">
        <f t="shared" si="21"/>
        <v>Contratos de prestación de servicios profesionales y de apoyo a la gestión</v>
      </c>
      <c r="AJ47" s="110" t="str">
        <f t="shared" si="22"/>
        <v>Contratación directa</v>
      </c>
      <c r="AK47" s="111" t="str">
        <f>IFERROR(VLOOKUP(F47,Tipo!$C$12:$C$27,1,FALSE),"NO")</f>
        <v>Prestación de servicios profesionales y de apoyo a la gestión, o para la ejecución de trabajos artísticos que sólo puedan encomendarse a determinadas personas naturales;</v>
      </c>
      <c r="AL47" s="110" t="str">
        <f t="shared" si="23"/>
        <v>Inversión</v>
      </c>
      <c r="AM47" s="110">
        <f t="shared" si="24"/>
        <v>45</v>
      </c>
      <c r="AN47" s="58"/>
      <c r="AO47" s="58"/>
      <c r="AP47" s="58"/>
    </row>
    <row r="48" spans="1:42" s="57" customFormat="1" ht="27" customHeight="1" x14ac:dyDescent="0.25">
      <c r="A48" s="91">
        <v>352019</v>
      </c>
      <c r="B48" s="106">
        <v>2019</v>
      </c>
      <c r="C48" s="92" t="s">
        <v>336</v>
      </c>
      <c r="D48" s="92" t="s">
        <v>161</v>
      </c>
      <c r="E48" s="92" t="s">
        <v>38</v>
      </c>
      <c r="F48" s="93" t="s">
        <v>182</v>
      </c>
      <c r="G48" s="94" t="s">
        <v>699</v>
      </c>
      <c r="H48" s="95" t="s">
        <v>156</v>
      </c>
      <c r="I48" s="96">
        <v>45</v>
      </c>
      <c r="J48" s="97" t="str">
        <f>IF(ISERROR(VLOOKUP(I48,Eje_Pilar!$C$2:$E$47,2,FALSE))," ",VLOOKUP(I48,Eje_Pilar!$C$2:$E$47,2,FALSE))</f>
        <v>Gobernanza e influencia local, regional e internacional</v>
      </c>
      <c r="K48" s="97" t="str">
        <f>IF(ISERROR(VLOOKUP(I48,Eje_Pilar!$C$2:$E$47,3,FALSE))," ",VLOOKUP(I48,Eje_Pilar!$C$2:$E$47,3,FALSE))</f>
        <v>Eje Transversal 4 Gobierno Legitimo, Fortalecimiento Local y Eficiencia</v>
      </c>
      <c r="L48" s="98" t="s">
        <v>885</v>
      </c>
      <c r="M48" s="91" t="s">
        <v>936</v>
      </c>
      <c r="N48" s="99" t="s">
        <v>1273</v>
      </c>
      <c r="O48" s="100">
        <v>82500000</v>
      </c>
      <c r="P48" s="101"/>
      <c r="Q48" s="102"/>
      <c r="R48" s="103"/>
      <c r="S48" s="100"/>
      <c r="T48" s="104">
        <f t="shared" si="25"/>
        <v>82500000</v>
      </c>
      <c r="U48" s="132">
        <v>73750000</v>
      </c>
      <c r="V48" s="105">
        <v>43500</v>
      </c>
      <c r="W48" s="105">
        <v>43502</v>
      </c>
      <c r="X48" s="105">
        <v>43835</v>
      </c>
      <c r="Y48" s="106">
        <v>330</v>
      </c>
      <c r="Z48" s="106"/>
      <c r="AA48" s="107"/>
      <c r="AB48" s="91"/>
      <c r="AC48" s="91" t="s">
        <v>1591</v>
      </c>
      <c r="AD48" s="91"/>
      <c r="AE48" s="91"/>
      <c r="AF48" s="108">
        <f t="shared" si="5"/>
        <v>0.89393939393939392</v>
      </c>
      <c r="AG48" s="109"/>
      <c r="AH48" s="130">
        <f>IF(SUMPRODUCT((A$14:A48=A48)*(B$14:B48=B48)*(C$14:C48=C48))&gt;1,0,1)</f>
        <v>1</v>
      </c>
      <c r="AI48" s="110" t="str">
        <f t="shared" si="21"/>
        <v>Contratos de prestación de servicios profesionales y de apoyo a la gestión</v>
      </c>
      <c r="AJ48" s="110" t="str">
        <f t="shared" si="22"/>
        <v>Contratación directa</v>
      </c>
      <c r="AK48" s="111" t="str">
        <f>IFERROR(VLOOKUP(F48,Tipo!$C$12:$C$27,1,FALSE),"NO")</f>
        <v>Prestación de servicios profesionales y de apoyo a la gestión, o para la ejecución de trabajos artísticos que sólo puedan encomendarse a determinadas personas naturales;</v>
      </c>
      <c r="AL48" s="110" t="str">
        <f t="shared" si="23"/>
        <v>Inversión</v>
      </c>
      <c r="AM48" s="110">
        <f t="shared" si="24"/>
        <v>45</v>
      </c>
      <c r="AN48" s="58"/>
      <c r="AO48" s="58"/>
      <c r="AP48" s="58"/>
    </row>
    <row r="49" spans="1:42" s="57" customFormat="1" ht="27" customHeight="1" x14ac:dyDescent="0.25">
      <c r="A49" s="91">
        <v>362019</v>
      </c>
      <c r="B49" s="106">
        <v>2019</v>
      </c>
      <c r="C49" s="92" t="s">
        <v>337</v>
      </c>
      <c r="D49" s="92" t="s">
        <v>161</v>
      </c>
      <c r="E49" s="92" t="s">
        <v>38</v>
      </c>
      <c r="F49" s="93" t="s">
        <v>182</v>
      </c>
      <c r="G49" s="94" t="s">
        <v>700</v>
      </c>
      <c r="H49" s="95" t="s">
        <v>156</v>
      </c>
      <c r="I49" s="96">
        <v>45</v>
      </c>
      <c r="J49" s="97" t="str">
        <f>IF(ISERROR(VLOOKUP(I49,Eje_Pilar!$C$2:$E$47,2,FALSE))," ",VLOOKUP(I49,Eje_Pilar!$C$2:$E$47,2,FALSE))</f>
        <v>Gobernanza e influencia local, regional e internacional</v>
      </c>
      <c r="K49" s="97" t="str">
        <f>IF(ISERROR(VLOOKUP(I49,Eje_Pilar!$C$2:$E$47,3,FALSE))," ",VLOOKUP(I49,Eje_Pilar!$C$2:$E$47,3,FALSE))</f>
        <v>Eje Transversal 4 Gobierno Legitimo, Fortalecimiento Local y Eficiencia</v>
      </c>
      <c r="L49" s="98" t="s">
        <v>885</v>
      </c>
      <c r="M49" s="91" t="s">
        <v>937</v>
      </c>
      <c r="N49" s="99" t="s">
        <v>1274</v>
      </c>
      <c r="O49" s="100">
        <v>88000000</v>
      </c>
      <c r="P49" s="101"/>
      <c r="Q49" s="102"/>
      <c r="R49" s="103"/>
      <c r="S49" s="100"/>
      <c r="T49" s="104">
        <f t="shared" si="25"/>
        <v>88000000</v>
      </c>
      <c r="U49" s="132">
        <v>83733333</v>
      </c>
      <c r="V49" s="105">
        <v>43500</v>
      </c>
      <c r="W49" s="105">
        <v>43503</v>
      </c>
      <c r="X49" s="105">
        <v>43836</v>
      </c>
      <c r="Y49" s="106">
        <v>330</v>
      </c>
      <c r="Z49" s="106"/>
      <c r="AA49" s="107"/>
      <c r="AB49" s="91"/>
      <c r="AC49" s="91" t="s">
        <v>1591</v>
      </c>
      <c r="AD49" s="91"/>
      <c r="AE49" s="91"/>
      <c r="AF49" s="108">
        <f t="shared" si="5"/>
        <v>0.95151514772727275</v>
      </c>
      <c r="AG49" s="109"/>
      <c r="AH49" s="130">
        <f>IF(SUMPRODUCT((A$14:A49=A49)*(B$14:B49=B49)*(C$14:C49=C49))&gt;1,0,1)</f>
        <v>1</v>
      </c>
      <c r="AI49" s="110" t="str">
        <f t="shared" si="21"/>
        <v>Contratos de prestación de servicios profesionales y de apoyo a la gestión</v>
      </c>
      <c r="AJ49" s="110" t="str">
        <f t="shared" si="22"/>
        <v>Contratación directa</v>
      </c>
      <c r="AK49" s="111" t="str">
        <f>IFERROR(VLOOKUP(F49,Tipo!$C$12:$C$27,1,FALSE),"NO")</f>
        <v>Prestación de servicios profesionales y de apoyo a la gestión, o para la ejecución de trabajos artísticos que sólo puedan encomendarse a determinadas personas naturales;</v>
      </c>
      <c r="AL49" s="110" t="str">
        <f t="shared" si="23"/>
        <v>Inversión</v>
      </c>
      <c r="AM49" s="110">
        <f t="shared" si="24"/>
        <v>45</v>
      </c>
      <c r="AN49" s="58"/>
      <c r="AO49" s="58"/>
      <c r="AP49" s="58"/>
    </row>
    <row r="50" spans="1:42" s="57" customFormat="1" ht="27" customHeight="1" x14ac:dyDescent="0.25">
      <c r="A50" s="91">
        <v>372019</v>
      </c>
      <c r="B50" s="106">
        <v>2019</v>
      </c>
      <c r="C50" s="92" t="s">
        <v>338</v>
      </c>
      <c r="D50" s="92" t="s">
        <v>161</v>
      </c>
      <c r="E50" s="92" t="s">
        <v>38</v>
      </c>
      <c r="F50" s="93" t="s">
        <v>182</v>
      </c>
      <c r="G50" s="94" t="s">
        <v>701</v>
      </c>
      <c r="H50" s="95" t="s">
        <v>156</v>
      </c>
      <c r="I50" s="96">
        <v>45</v>
      </c>
      <c r="J50" s="97" t="str">
        <f>IF(ISERROR(VLOOKUP(I50,Eje_Pilar!$C$2:$E$47,2,FALSE))," ",VLOOKUP(I50,Eje_Pilar!$C$2:$E$47,2,FALSE))</f>
        <v>Gobernanza e influencia local, regional e internacional</v>
      </c>
      <c r="K50" s="97" t="str">
        <f>IF(ISERROR(VLOOKUP(I50,Eje_Pilar!$C$2:$E$47,3,FALSE))," ",VLOOKUP(I50,Eje_Pilar!$C$2:$E$47,3,FALSE))</f>
        <v>Eje Transversal 4 Gobierno Legitimo, Fortalecimiento Local y Eficiencia</v>
      </c>
      <c r="L50" s="98" t="s">
        <v>885</v>
      </c>
      <c r="M50" s="91" t="s">
        <v>938</v>
      </c>
      <c r="N50" s="99" t="s">
        <v>1275</v>
      </c>
      <c r="O50" s="100">
        <v>87450000</v>
      </c>
      <c r="P50" s="101"/>
      <c r="Q50" s="102"/>
      <c r="R50" s="103">
        <v>1</v>
      </c>
      <c r="S50" s="100">
        <v>6095000</v>
      </c>
      <c r="T50" s="104">
        <f t="shared" si="25"/>
        <v>93545000</v>
      </c>
      <c r="U50" s="132">
        <v>77645000</v>
      </c>
      <c r="V50" s="105">
        <v>43504</v>
      </c>
      <c r="W50" s="105">
        <v>43504</v>
      </c>
      <c r="X50" s="105">
        <v>43837</v>
      </c>
      <c r="Y50" s="106">
        <v>330</v>
      </c>
      <c r="Z50" s="106"/>
      <c r="AA50" s="107"/>
      <c r="AB50" s="91"/>
      <c r="AC50" s="91" t="s">
        <v>1591</v>
      </c>
      <c r="AD50" s="91"/>
      <c r="AE50" s="91"/>
      <c r="AF50" s="108">
        <f t="shared" si="5"/>
        <v>0.83002832861189801</v>
      </c>
      <c r="AG50" s="109"/>
      <c r="AH50" s="130">
        <f>IF(SUMPRODUCT((A$14:A50=A50)*(B$14:B50=B50)*(C$14:C50=C50))&gt;1,0,1)</f>
        <v>1</v>
      </c>
      <c r="AI50" s="110" t="str">
        <f t="shared" si="21"/>
        <v>Contratos de prestación de servicios profesionales y de apoyo a la gestión</v>
      </c>
      <c r="AJ50" s="110" t="str">
        <f t="shared" si="22"/>
        <v>Contratación directa</v>
      </c>
      <c r="AK50" s="111" t="str">
        <f>IFERROR(VLOOKUP(F50,Tipo!$C$12:$C$27,1,FALSE),"NO")</f>
        <v>Prestación de servicios profesionales y de apoyo a la gestión, o para la ejecución de trabajos artísticos que sólo puedan encomendarse a determinadas personas naturales;</v>
      </c>
      <c r="AL50" s="110" t="str">
        <f t="shared" si="23"/>
        <v>Inversión</v>
      </c>
      <c r="AM50" s="110">
        <f t="shared" si="24"/>
        <v>45</v>
      </c>
      <c r="AN50" s="58"/>
      <c r="AO50" s="58"/>
      <c r="AP50" s="58"/>
    </row>
    <row r="51" spans="1:42" s="57" customFormat="1" ht="27" customHeight="1" x14ac:dyDescent="0.25">
      <c r="A51" s="91">
        <v>382019</v>
      </c>
      <c r="B51" s="106">
        <v>2019</v>
      </c>
      <c r="C51" s="92" t="s">
        <v>339</v>
      </c>
      <c r="D51" s="92" t="s">
        <v>161</v>
      </c>
      <c r="E51" s="92" t="s">
        <v>38</v>
      </c>
      <c r="F51" s="93" t="s">
        <v>182</v>
      </c>
      <c r="G51" s="94" t="s">
        <v>702</v>
      </c>
      <c r="H51" s="95" t="s">
        <v>156</v>
      </c>
      <c r="I51" s="96">
        <v>45</v>
      </c>
      <c r="J51" s="97" t="str">
        <f>IF(ISERROR(VLOOKUP(I51,Eje_Pilar!$C$2:$E$47,2,FALSE))," ",VLOOKUP(I51,Eje_Pilar!$C$2:$E$47,2,FALSE))</f>
        <v>Gobernanza e influencia local, regional e internacional</v>
      </c>
      <c r="K51" s="97" t="str">
        <f>IF(ISERROR(VLOOKUP(I51,Eje_Pilar!$C$2:$E$47,3,FALSE))," ",VLOOKUP(I51,Eje_Pilar!$C$2:$E$47,3,FALSE))</f>
        <v>Eje Transversal 4 Gobierno Legitimo, Fortalecimiento Local y Eficiencia</v>
      </c>
      <c r="L51" s="98" t="s">
        <v>885</v>
      </c>
      <c r="M51" s="91" t="s">
        <v>939</v>
      </c>
      <c r="N51" s="99" t="s">
        <v>1276</v>
      </c>
      <c r="O51" s="100">
        <v>52470000</v>
      </c>
      <c r="P51" s="101"/>
      <c r="Q51" s="102"/>
      <c r="R51" s="103">
        <v>1</v>
      </c>
      <c r="S51" s="100"/>
      <c r="T51" s="104">
        <f t="shared" si="25"/>
        <v>52470000</v>
      </c>
      <c r="U51" s="132">
        <v>47223000</v>
      </c>
      <c r="V51" s="105">
        <v>43500</v>
      </c>
      <c r="W51" s="105">
        <v>43500</v>
      </c>
      <c r="X51" s="105">
        <v>43833</v>
      </c>
      <c r="Y51" s="106">
        <v>330</v>
      </c>
      <c r="Z51" s="106"/>
      <c r="AA51" s="107"/>
      <c r="AB51" s="91"/>
      <c r="AC51" s="91" t="s">
        <v>1591</v>
      </c>
      <c r="AD51" s="91"/>
      <c r="AE51" s="91"/>
      <c r="AF51" s="108">
        <f t="shared" si="5"/>
        <v>0.9</v>
      </c>
      <c r="AG51" s="109"/>
      <c r="AH51" s="130">
        <f>IF(SUMPRODUCT((A$14:A51=A51)*(B$14:B51=B51)*(C$14:C51=C51))&gt;1,0,1)</f>
        <v>1</v>
      </c>
      <c r="AI51" s="110" t="str">
        <f t="shared" si="21"/>
        <v>Contratos de prestación de servicios profesionales y de apoyo a la gestión</v>
      </c>
      <c r="AJ51" s="110" t="str">
        <f t="shared" si="22"/>
        <v>Contratación directa</v>
      </c>
      <c r="AK51" s="111" t="str">
        <f>IFERROR(VLOOKUP(F51,Tipo!$C$12:$C$27,1,FALSE),"NO")</f>
        <v>Prestación de servicios profesionales y de apoyo a la gestión, o para la ejecución de trabajos artísticos que sólo puedan encomendarse a determinadas personas naturales;</v>
      </c>
      <c r="AL51" s="110" t="str">
        <f t="shared" si="23"/>
        <v>Inversión</v>
      </c>
      <c r="AM51" s="110">
        <f t="shared" si="24"/>
        <v>45</v>
      </c>
      <c r="AN51" s="58"/>
      <c r="AO51" s="58"/>
      <c r="AP51" s="58"/>
    </row>
    <row r="52" spans="1:42" s="57" customFormat="1" ht="27" customHeight="1" x14ac:dyDescent="0.25">
      <c r="A52" s="91">
        <v>392019</v>
      </c>
      <c r="B52" s="106">
        <v>2019</v>
      </c>
      <c r="C52" s="92" t="s">
        <v>340</v>
      </c>
      <c r="D52" s="92" t="s">
        <v>161</v>
      </c>
      <c r="E52" s="92" t="s">
        <v>38</v>
      </c>
      <c r="F52" s="93" t="s">
        <v>182</v>
      </c>
      <c r="G52" s="94" t="s">
        <v>703</v>
      </c>
      <c r="H52" s="95" t="s">
        <v>156</v>
      </c>
      <c r="I52" s="96">
        <v>45</v>
      </c>
      <c r="J52" s="97" t="str">
        <f>IF(ISERROR(VLOOKUP(I52,Eje_Pilar!$C$2:$E$47,2,FALSE))," ",VLOOKUP(I52,Eje_Pilar!$C$2:$E$47,2,FALSE))</f>
        <v>Gobernanza e influencia local, regional e internacional</v>
      </c>
      <c r="K52" s="97" t="str">
        <f>IF(ISERROR(VLOOKUP(I52,Eje_Pilar!$C$2:$E$47,3,FALSE))," ",VLOOKUP(I52,Eje_Pilar!$C$2:$E$47,3,FALSE))</f>
        <v>Eje Transversal 4 Gobierno Legitimo, Fortalecimiento Local y Eficiencia</v>
      </c>
      <c r="L52" s="98" t="s">
        <v>885</v>
      </c>
      <c r="M52" s="91" t="s">
        <v>940</v>
      </c>
      <c r="N52" s="99" t="s">
        <v>1277</v>
      </c>
      <c r="O52" s="100">
        <v>33000000</v>
      </c>
      <c r="P52" s="101"/>
      <c r="Q52" s="102"/>
      <c r="R52" s="103">
        <v>1</v>
      </c>
      <c r="S52" s="100">
        <v>2500000</v>
      </c>
      <c r="T52" s="104">
        <f t="shared" si="25"/>
        <v>35500000</v>
      </c>
      <c r="U52" s="132">
        <v>32600000</v>
      </c>
      <c r="V52" s="105">
        <v>43502</v>
      </c>
      <c r="W52" s="105">
        <v>43502</v>
      </c>
      <c r="X52" s="105">
        <v>43835</v>
      </c>
      <c r="Y52" s="106">
        <v>330</v>
      </c>
      <c r="Z52" s="106"/>
      <c r="AA52" s="107"/>
      <c r="AB52" s="91"/>
      <c r="AC52" s="91" t="s">
        <v>1591</v>
      </c>
      <c r="AD52" s="91"/>
      <c r="AE52" s="91"/>
      <c r="AF52" s="108">
        <f t="shared" si="5"/>
        <v>0.91830985915492958</v>
      </c>
      <c r="AG52" s="109"/>
      <c r="AH52" s="130">
        <f>IF(SUMPRODUCT((A$14:A52=A52)*(B$14:B52=B52)*(C$14:C52=C52))&gt;1,0,1)</f>
        <v>1</v>
      </c>
      <c r="AI52" s="110" t="str">
        <f t="shared" si="21"/>
        <v>Contratos de prestación de servicios profesionales y de apoyo a la gestión</v>
      </c>
      <c r="AJ52" s="110" t="str">
        <f t="shared" si="22"/>
        <v>Contratación directa</v>
      </c>
      <c r="AK52" s="111" t="str">
        <f>IFERROR(VLOOKUP(F52,Tipo!$C$12:$C$27,1,FALSE),"NO")</f>
        <v>Prestación de servicios profesionales y de apoyo a la gestión, o para la ejecución de trabajos artísticos que sólo puedan encomendarse a determinadas personas naturales;</v>
      </c>
      <c r="AL52" s="110" t="str">
        <f t="shared" si="23"/>
        <v>Inversión</v>
      </c>
      <c r="AM52" s="110">
        <f t="shared" si="24"/>
        <v>45</v>
      </c>
      <c r="AN52" s="58"/>
      <c r="AO52" s="58"/>
      <c r="AP52" s="58"/>
    </row>
    <row r="53" spans="1:42" s="57" customFormat="1" ht="27" customHeight="1" x14ac:dyDescent="0.25">
      <c r="A53" s="91">
        <v>402019</v>
      </c>
      <c r="B53" s="106">
        <v>2019</v>
      </c>
      <c r="C53" s="92" t="s">
        <v>341</v>
      </c>
      <c r="D53" s="92" t="s">
        <v>161</v>
      </c>
      <c r="E53" s="92" t="s">
        <v>38</v>
      </c>
      <c r="F53" s="93" t="s">
        <v>182</v>
      </c>
      <c r="G53" s="94" t="s">
        <v>704</v>
      </c>
      <c r="H53" s="95" t="s">
        <v>156</v>
      </c>
      <c r="I53" s="96">
        <v>45</v>
      </c>
      <c r="J53" s="97" t="str">
        <f>IF(ISERROR(VLOOKUP(I53,Eje_Pilar!$C$2:$E$47,2,FALSE))," ",VLOOKUP(I53,Eje_Pilar!$C$2:$E$47,2,FALSE))</f>
        <v>Gobernanza e influencia local, regional e internacional</v>
      </c>
      <c r="K53" s="97" t="str">
        <f>IF(ISERROR(VLOOKUP(I53,Eje_Pilar!$C$2:$E$47,3,FALSE))," ",VLOOKUP(I53,Eje_Pilar!$C$2:$E$47,3,FALSE))</f>
        <v>Eje Transversal 4 Gobierno Legitimo, Fortalecimiento Local y Eficiencia</v>
      </c>
      <c r="L53" s="98" t="s">
        <v>885</v>
      </c>
      <c r="M53" s="91" t="s">
        <v>941</v>
      </c>
      <c r="N53" s="99" t="s">
        <v>1278</v>
      </c>
      <c r="O53" s="100">
        <v>52470000</v>
      </c>
      <c r="P53" s="101"/>
      <c r="Q53" s="102"/>
      <c r="R53" s="103">
        <v>1</v>
      </c>
      <c r="S53" s="100">
        <v>3180000</v>
      </c>
      <c r="T53" s="104">
        <f t="shared" si="25"/>
        <v>55650000</v>
      </c>
      <c r="U53" s="132">
        <v>50880000</v>
      </c>
      <c r="V53" s="105">
        <v>43507</v>
      </c>
      <c r="W53" s="105">
        <v>43507</v>
      </c>
      <c r="X53" s="105">
        <v>43840</v>
      </c>
      <c r="Y53" s="106">
        <v>330</v>
      </c>
      <c r="Z53" s="106"/>
      <c r="AA53" s="107"/>
      <c r="AB53" s="91"/>
      <c r="AC53" s="91" t="s">
        <v>1591</v>
      </c>
      <c r="AD53" s="91"/>
      <c r="AE53" s="91"/>
      <c r="AF53" s="108">
        <f t="shared" si="5"/>
        <v>0.91428571428571426</v>
      </c>
      <c r="AG53" s="109"/>
      <c r="AH53" s="130">
        <f>IF(SUMPRODUCT((A$14:A53=A53)*(B$14:B53=B53)*(C$14:C53=C53))&gt;1,0,1)</f>
        <v>1</v>
      </c>
      <c r="AI53" s="110" t="str">
        <f t="shared" si="21"/>
        <v>Contratos de prestación de servicios profesionales y de apoyo a la gestión</v>
      </c>
      <c r="AJ53" s="110" t="str">
        <f t="shared" si="22"/>
        <v>Contratación directa</v>
      </c>
      <c r="AK53" s="111" t="str">
        <f>IFERROR(VLOOKUP(F53,Tipo!$C$12:$C$27,1,FALSE),"NO")</f>
        <v>Prestación de servicios profesionales y de apoyo a la gestión, o para la ejecución de trabajos artísticos que sólo puedan encomendarse a determinadas personas naturales;</v>
      </c>
      <c r="AL53" s="110" t="str">
        <f t="shared" si="23"/>
        <v>Inversión</v>
      </c>
      <c r="AM53" s="110">
        <f t="shared" si="24"/>
        <v>45</v>
      </c>
      <c r="AN53" s="58"/>
      <c r="AO53" s="58"/>
      <c r="AP53" s="58"/>
    </row>
    <row r="54" spans="1:42" s="57" customFormat="1" ht="27" customHeight="1" x14ac:dyDescent="0.25">
      <c r="A54" s="91">
        <v>412019</v>
      </c>
      <c r="B54" s="106">
        <v>2019</v>
      </c>
      <c r="C54" s="92" t="s">
        <v>342</v>
      </c>
      <c r="D54" s="92" t="s">
        <v>161</v>
      </c>
      <c r="E54" s="92" t="s">
        <v>38</v>
      </c>
      <c r="F54" s="93" t="s">
        <v>182</v>
      </c>
      <c r="G54" s="94" t="s">
        <v>705</v>
      </c>
      <c r="H54" s="95" t="s">
        <v>156</v>
      </c>
      <c r="I54" s="96">
        <v>45</v>
      </c>
      <c r="J54" s="97" t="str">
        <f>IF(ISERROR(VLOOKUP(I54,Eje_Pilar!$C$2:$E$47,2,FALSE))," ",VLOOKUP(I54,Eje_Pilar!$C$2:$E$47,2,FALSE))</f>
        <v>Gobernanza e influencia local, regional e internacional</v>
      </c>
      <c r="K54" s="97" t="str">
        <f>IF(ISERROR(VLOOKUP(I54,Eje_Pilar!$C$2:$E$47,3,FALSE))," ",VLOOKUP(I54,Eje_Pilar!$C$2:$E$47,3,FALSE))</f>
        <v>Eje Transversal 4 Gobierno Legitimo, Fortalecimiento Local y Eficiencia</v>
      </c>
      <c r="L54" s="98" t="s">
        <v>885</v>
      </c>
      <c r="M54" s="91" t="s">
        <v>942</v>
      </c>
      <c r="N54" s="99" t="s">
        <v>1279</v>
      </c>
      <c r="O54" s="133">
        <v>17686100</v>
      </c>
      <c r="P54" s="133"/>
      <c r="Q54" s="133"/>
      <c r="R54" s="133">
        <v>1</v>
      </c>
      <c r="S54" s="133">
        <v>376300</v>
      </c>
      <c r="T54" s="104">
        <f t="shared" si="25"/>
        <v>18062400</v>
      </c>
      <c r="U54" s="133">
        <v>15353040</v>
      </c>
      <c r="V54" s="105">
        <v>43522</v>
      </c>
      <c r="W54" s="105">
        <v>43521</v>
      </c>
      <c r="X54" s="105">
        <v>43854</v>
      </c>
      <c r="Y54" s="106">
        <v>330</v>
      </c>
      <c r="Z54" s="106"/>
      <c r="AA54" s="107"/>
      <c r="AB54" s="91"/>
      <c r="AC54" s="91" t="s">
        <v>1591</v>
      </c>
      <c r="AD54" s="91"/>
      <c r="AE54" s="91"/>
      <c r="AF54" s="108">
        <f t="shared" si="5"/>
        <v>0.85</v>
      </c>
      <c r="AG54" s="109"/>
      <c r="AH54" s="130">
        <f>IF(SUMPRODUCT((A$14:A54=A54)*(B$14:B54=B54)*(C$14:C54=C54))&gt;1,0,1)</f>
        <v>1</v>
      </c>
      <c r="AI54" s="110" t="str">
        <f t="shared" si="21"/>
        <v>Contratos de prestación de servicios profesionales y de apoyo a la gestión</v>
      </c>
      <c r="AJ54" s="110" t="str">
        <f t="shared" si="22"/>
        <v>Contratación directa</v>
      </c>
      <c r="AK54" s="111" t="str">
        <f>IFERROR(VLOOKUP(F54,Tipo!$C$12:$C$27,1,FALSE),"NO")</f>
        <v>Prestación de servicios profesionales y de apoyo a la gestión, o para la ejecución de trabajos artísticos que sólo puedan encomendarse a determinadas personas naturales;</v>
      </c>
      <c r="AL54" s="110" t="str">
        <f t="shared" si="23"/>
        <v>Inversión</v>
      </c>
      <c r="AM54" s="110">
        <f t="shared" si="24"/>
        <v>45</v>
      </c>
      <c r="AN54" s="58"/>
      <c r="AO54" s="58"/>
      <c r="AP54" s="58"/>
    </row>
    <row r="55" spans="1:42" s="57" customFormat="1" ht="27" customHeight="1" x14ac:dyDescent="0.25">
      <c r="A55" s="91">
        <v>422019</v>
      </c>
      <c r="B55" s="106">
        <v>2019</v>
      </c>
      <c r="C55" s="92" t="s">
        <v>343</v>
      </c>
      <c r="D55" s="94" t="s">
        <v>161</v>
      </c>
      <c r="E55" s="92" t="s">
        <v>38</v>
      </c>
      <c r="F55" s="93" t="s">
        <v>182</v>
      </c>
      <c r="G55" s="94" t="s">
        <v>705</v>
      </c>
      <c r="H55" s="95" t="s">
        <v>156</v>
      </c>
      <c r="I55" s="96">
        <v>45</v>
      </c>
      <c r="J55" s="97" t="str">
        <f>IF(ISERROR(VLOOKUP(I55,Eje_Pilar!$C$2:$E$47,2,FALSE))," ",VLOOKUP(I55,Eje_Pilar!$C$2:$E$47,2,FALSE))</f>
        <v>Gobernanza e influencia local, regional e internacional</v>
      </c>
      <c r="K55" s="97" t="str">
        <f>IF(ISERROR(VLOOKUP(I55,Eje_Pilar!$C$2:$E$47,3,FALSE))," ",VLOOKUP(I55,Eje_Pilar!$C$2:$E$47,3,FALSE))</f>
        <v>Eje Transversal 4 Gobierno Legitimo, Fortalecimiento Local y Eficiencia</v>
      </c>
      <c r="L55" s="98" t="s">
        <v>885</v>
      </c>
      <c r="M55" s="91" t="s">
        <v>943</v>
      </c>
      <c r="N55" s="99" t="s">
        <v>1280</v>
      </c>
      <c r="O55" s="133">
        <v>11213740</v>
      </c>
      <c r="P55" s="133"/>
      <c r="Q55" s="133"/>
      <c r="R55" s="133">
        <v>1</v>
      </c>
      <c r="S55" s="133"/>
      <c r="T55" s="104">
        <f t="shared" si="25"/>
        <v>11213740</v>
      </c>
      <c r="U55" s="133">
        <v>8805420</v>
      </c>
      <c r="V55" s="105">
        <v>43587</v>
      </c>
      <c r="W55" s="105">
        <v>43587</v>
      </c>
      <c r="X55" s="105">
        <v>43862</v>
      </c>
      <c r="Y55" s="106">
        <v>330</v>
      </c>
      <c r="Z55" s="106"/>
      <c r="AA55" s="107"/>
      <c r="AB55" s="91"/>
      <c r="AC55" s="91" t="s">
        <v>1591</v>
      </c>
      <c r="AD55" s="91"/>
      <c r="AE55" s="91"/>
      <c r="AF55" s="108">
        <f t="shared" si="5"/>
        <v>0.78523489932885904</v>
      </c>
      <c r="AG55" s="109"/>
      <c r="AH55" s="130">
        <f>IF(SUMPRODUCT((A$14:A55=A55)*(B$14:B55=B55)*(C$14:C55=C55))&gt;1,0,1)</f>
        <v>1</v>
      </c>
      <c r="AI55" s="110" t="str">
        <f t="shared" si="21"/>
        <v>Contratos de prestación de servicios profesionales y de apoyo a la gestión</v>
      </c>
      <c r="AJ55" s="110" t="str">
        <f t="shared" si="22"/>
        <v>Contratación directa</v>
      </c>
      <c r="AK55" s="111" t="str">
        <f>IFERROR(VLOOKUP(F55,Tipo!$C$12:$C$27,1,FALSE),"NO")</f>
        <v>Prestación de servicios profesionales y de apoyo a la gestión, o para la ejecución de trabajos artísticos que sólo puedan encomendarse a determinadas personas naturales;</v>
      </c>
      <c r="AL55" s="110" t="str">
        <f t="shared" si="23"/>
        <v>Inversión</v>
      </c>
      <c r="AM55" s="110">
        <f t="shared" si="24"/>
        <v>45</v>
      </c>
      <c r="AN55" s="58"/>
      <c r="AO55" s="58"/>
      <c r="AP55" s="58"/>
    </row>
    <row r="56" spans="1:42" s="57" customFormat="1" ht="27" customHeight="1" x14ac:dyDescent="0.25">
      <c r="A56" s="91">
        <v>432019</v>
      </c>
      <c r="B56" s="106">
        <v>2019</v>
      </c>
      <c r="C56" s="92" t="s">
        <v>344</v>
      </c>
      <c r="D56" s="94" t="s">
        <v>161</v>
      </c>
      <c r="E56" s="92" t="s">
        <v>38</v>
      </c>
      <c r="F56" s="93" t="s">
        <v>182</v>
      </c>
      <c r="G56" s="94" t="s">
        <v>706</v>
      </c>
      <c r="H56" s="95" t="s">
        <v>156</v>
      </c>
      <c r="I56" s="96">
        <v>45</v>
      </c>
      <c r="J56" s="97" t="str">
        <f>IF(ISERROR(VLOOKUP(I56,Eje_Pilar!$C$2:$E$47,2,FALSE))," ",VLOOKUP(I56,Eje_Pilar!$C$2:$E$47,2,FALSE))</f>
        <v>Gobernanza e influencia local, regional e internacional</v>
      </c>
      <c r="K56" s="97" t="str">
        <f>IF(ISERROR(VLOOKUP(I56,Eje_Pilar!$C$2:$E$47,3,FALSE))," ",VLOOKUP(I56,Eje_Pilar!$C$2:$E$47,3,FALSE))</f>
        <v>Eje Transversal 4 Gobierno Legitimo, Fortalecimiento Local y Eficiencia</v>
      </c>
      <c r="L56" s="98" t="s">
        <v>885</v>
      </c>
      <c r="M56" s="91" t="s">
        <v>944</v>
      </c>
      <c r="N56" s="99" t="s">
        <v>1281</v>
      </c>
      <c r="O56" s="100">
        <v>34980000</v>
      </c>
      <c r="P56" s="101"/>
      <c r="Q56" s="102"/>
      <c r="R56" s="103">
        <v>1</v>
      </c>
      <c r="S56" s="100">
        <v>2756000</v>
      </c>
      <c r="T56" s="104">
        <f t="shared" si="25"/>
        <v>37736000</v>
      </c>
      <c r="U56" s="132">
        <v>34556000</v>
      </c>
      <c r="V56" s="105">
        <v>43501</v>
      </c>
      <c r="W56" s="105">
        <v>43501</v>
      </c>
      <c r="X56" s="105">
        <v>43834</v>
      </c>
      <c r="Y56" s="106">
        <v>330</v>
      </c>
      <c r="Z56" s="106"/>
      <c r="AA56" s="107"/>
      <c r="AB56" s="91"/>
      <c r="AC56" s="91" t="s">
        <v>1591</v>
      </c>
      <c r="AD56" s="91"/>
      <c r="AE56" s="91"/>
      <c r="AF56" s="108">
        <f t="shared" si="5"/>
        <v>0.9157303370786517</v>
      </c>
      <c r="AG56" s="109"/>
      <c r="AH56" s="130">
        <f>IF(SUMPRODUCT((A$14:A56=A56)*(B$14:B56=B56)*(C$14:C56=C56))&gt;1,0,1)</f>
        <v>1</v>
      </c>
      <c r="AI56" s="110" t="str">
        <f t="shared" si="21"/>
        <v>Contratos de prestación de servicios profesionales y de apoyo a la gestión</v>
      </c>
      <c r="AJ56" s="110" t="str">
        <f t="shared" si="22"/>
        <v>Contratación directa</v>
      </c>
      <c r="AK56" s="111" t="str">
        <f>IFERROR(VLOOKUP(F56,Tipo!$C$12:$C$27,1,FALSE),"NO")</f>
        <v>Prestación de servicios profesionales y de apoyo a la gestión, o para la ejecución de trabajos artísticos que sólo puedan encomendarse a determinadas personas naturales;</v>
      </c>
      <c r="AL56" s="110" t="str">
        <f t="shared" si="23"/>
        <v>Inversión</v>
      </c>
      <c r="AM56" s="110">
        <f t="shared" si="24"/>
        <v>45</v>
      </c>
      <c r="AN56" s="58"/>
      <c r="AO56" s="58"/>
      <c r="AP56" s="58"/>
    </row>
    <row r="57" spans="1:42" s="57" customFormat="1" ht="27" customHeight="1" x14ac:dyDescent="0.25">
      <c r="A57" s="91">
        <v>442019</v>
      </c>
      <c r="B57" s="106">
        <v>2019</v>
      </c>
      <c r="C57" s="92" t="s">
        <v>345</v>
      </c>
      <c r="D57" s="94" t="s">
        <v>161</v>
      </c>
      <c r="E57" s="92" t="s">
        <v>38</v>
      </c>
      <c r="F57" s="93" t="s">
        <v>182</v>
      </c>
      <c r="G57" s="94" t="s">
        <v>707</v>
      </c>
      <c r="H57" s="95" t="s">
        <v>156</v>
      </c>
      <c r="I57" s="96">
        <v>45</v>
      </c>
      <c r="J57" s="97" t="str">
        <f>IF(ISERROR(VLOOKUP(I57,Eje_Pilar!$C$2:$E$47,2,FALSE))," ",VLOOKUP(I57,Eje_Pilar!$C$2:$E$47,2,FALSE))</f>
        <v>Gobernanza e influencia local, regional e internacional</v>
      </c>
      <c r="K57" s="97" t="str">
        <f>IF(ISERROR(VLOOKUP(I57,Eje_Pilar!$C$2:$E$47,3,FALSE))," ",VLOOKUP(I57,Eje_Pilar!$C$2:$E$47,3,FALSE))</f>
        <v>Eje Transversal 4 Gobierno Legitimo, Fortalecimiento Local y Eficiencia</v>
      </c>
      <c r="L57" s="98" t="s">
        <v>885</v>
      </c>
      <c r="M57" s="91" t="s">
        <v>945</v>
      </c>
      <c r="N57" s="99" t="s">
        <v>1282</v>
      </c>
      <c r="O57" s="100">
        <v>52470000</v>
      </c>
      <c r="P57" s="101"/>
      <c r="Q57" s="102"/>
      <c r="R57" s="103">
        <v>1</v>
      </c>
      <c r="S57" s="100">
        <v>3657000</v>
      </c>
      <c r="T57" s="104">
        <f t="shared" si="25"/>
        <v>56127000</v>
      </c>
      <c r="U57" s="132">
        <v>51357000</v>
      </c>
      <c r="V57" s="105">
        <v>43500</v>
      </c>
      <c r="W57" s="105">
        <v>43500</v>
      </c>
      <c r="X57" s="105">
        <v>43833</v>
      </c>
      <c r="Y57" s="106">
        <v>330</v>
      </c>
      <c r="Z57" s="106"/>
      <c r="AA57" s="107"/>
      <c r="AB57" s="91"/>
      <c r="AC57" s="91" t="s">
        <v>1591</v>
      </c>
      <c r="AD57" s="91"/>
      <c r="AE57" s="91"/>
      <c r="AF57" s="108">
        <f t="shared" si="5"/>
        <v>0.91501416430594906</v>
      </c>
      <c r="AG57" s="109"/>
      <c r="AH57" s="130">
        <f>IF(SUMPRODUCT((A$14:A57=A57)*(B$14:B57=B57)*(C$14:C57=C57))&gt;1,0,1)</f>
        <v>1</v>
      </c>
      <c r="AI57" s="110" t="str">
        <f t="shared" si="21"/>
        <v>Contratos de prestación de servicios profesionales y de apoyo a la gestión</v>
      </c>
      <c r="AJ57" s="110" t="str">
        <f t="shared" si="22"/>
        <v>Contratación directa</v>
      </c>
      <c r="AK57" s="111" t="str">
        <f>IFERROR(VLOOKUP(F57,Tipo!$C$12:$C$27,1,FALSE),"NO")</f>
        <v>Prestación de servicios profesionales y de apoyo a la gestión, o para la ejecución de trabajos artísticos que sólo puedan encomendarse a determinadas personas naturales;</v>
      </c>
      <c r="AL57" s="110" t="str">
        <f t="shared" si="23"/>
        <v>Inversión</v>
      </c>
      <c r="AM57" s="110">
        <f t="shared" si="24"/>
        <v>45</v>
      </c>
      <c r="AN57" s="58"/>
      <c r="AO57" s="58"/>
      <c r="AP57" s="58"/>
    </row>
    <row r="58" spans="1:42" s="57" customFormat="1" ht="27" customHeight="1" x14ac:dyDescent="0.25">
      <c r="A58" s="91">
        <v>452019</v>
      </c>
      <c r="B58" s="106">
        <v>2019</v>
      </c>
      <c r="C58" s="92" t="s">
        <v>346</v>
      </c>
      <c r="D58" s="94" t="s">
        <v>161</v>
      </c>
      <c r="E58" s="92" t="s">
        <v>38</v>
      </c>
      <c r="F58" s="93" t="s">
        <v>182</v>
      </c>
      <c r="G58" s="94" t="s">
        <v>707</v>
      </c>
      <c r="H58" s="95" t="s">
        <v>156</v>
      </c>
      <c r="I58" s="96">
        <v>45</v>
      </c>
      <c r="J58" s="97" t="str">
        <f>IF(ISERROR(VLOOKUP(I58,Eje_Pilar!$C$2:$E$47,2,FALSE))," ",VLOOKUP(I58,Eje_Pilar!$C$2:$E$47,2,FALSE))</f>
        <v>Gobernanza e influencia local, regional e internacional</v>
      </c>
      <c r="K58" s="97" t="str">
        <f>IF(ISERROR(VLOOKUP(I58,Eje_Pilar!$C$2:$E$47,3,FALSE))," ",VLOOKUP(I58,Eje_Pilar!$C$2:$E$47,3,FALSE))</f>
        <v>Eje Transversal 4 Gobierno Legitimo, Fortalecimiento Local y Eficiencia</v>
      </c>
      <c r="L58" s="98" t="s">
        <v>885</v>
      </c>
      <c r="M58" s="91" t="s">
        <v>946</v>
      </c>
      <c r="N58" s="99" t="s">
        <v>1283</v>
      </c>
      <c r="O58" s="100">
        <v>52470000</v>
      </c>
      <c r="P58" s="101"/>
      <c r="Q58" s="102"/>
      <c r="R58" s="103">
        <v>1</v>
      </c>
      <c r="S58" s="100">
        <v>4293000</v>
      </c>
      <c r="T58" s="104">
        <f t="shared" si="25"/>
        <v>56763000</v>
      </c>
      <c r="U58" s="132">
        <v>51993000</v>
      </c>
      <c r="V58" s="105">
        <v>43500</v>
      </c>
      <c r="W58" s="105">
        <v>43500</v>
      </c>
      <c r="X58" s="105">
        <v>43833</v>
      </c>
      <c r="Y58" s="106">
        <v>330</v>
      </c>
      <c r="Z58" s="106"/>
      <c r="AA58" s="107"/>
      <c r="AB58" s="91"/>
      <c r="AC58" s="91" t="s">
        <v>1591</v>
      </c>
      <c r="AD58" s="91"/>
      <c r="AE58" s="91"/>
      <c r="AF58" s="108">
        <f t="shared" si="5"/>
        <v>0.91596638655462181</v>
      </c>
      <c r="AG58" s="109"/>
      <c r="AH58" s="130">
        <f>IF(SUMPRODUCT((A$14:A58=A58)*(B$14:B58=B58)*(C$14:C58=C58))&gt;1,0,1)</f>
        <v>1</v>
      </c>
      <c r="AI58" s="110" t="str">
        <f t="shared" si="21"/>
        <v>Contratos de prestación de servicios profesionales y de apoyo a la gestión</v>
      </c>
      <c r="AJ58" s="110" t="str">
        <f t="shared" si="22"/>
        <v>Contratación directa</v>
      </c>
      <c r="AK58" s="111" t="str">
        <f>IFERROR(VLOOKUP(F58,Tipo!$C$12:$C$27,1,FALSE),"NO")</f>
        <v>Prestación de servicios profesionales y de apoyo a la gestión, o para la ejecución de trabajos artísticos que sólo puedan encomendarse a determinadas personas naturales;</v>
      </c>
      <c r="AL58" s="110" t="str">
        <f t="shared" si="23"/>
        <v>Inversión</v>
      </c>
      <c r="AM58" s="110">
        <f t="shared" si="24"/>
        <v>45</v>
      </c>
      <c r="AN58" s="58"/>
      <c r="AO58" s="58"/>
      <c r="AP58" s="58"/>
    </row>
    <row r="59" spans="1:42" s="57" customFormat="1" ht="27" customHeight="1" x14ac:dyDescent="0.25">
      <c r="A59" s="91">
        <v>462019</v>
      </c>
      <c r="B59" s="106">
        <v>2019</v>
      </c>
      <c r="C59" s="92" t="s">
        <v>347</v>
      </c>
      <c r="D59" s="94" t="s">
        <v>161</v>
      </c>
      <c r="E59" s="92" t="s">
        <v>38</v>
      </c>
      <c r="F59" s="93" t="s">
        <v>182</v>
      </c>
      <c r="G59" s="94" t="s">
        <v>708</v>
      </c>
      <c r="H59" s="95" t="s">
        <v>156</v>
      </c>
      <c r="I59" s="96">
        <v>45</v>
      </c>
      <c r="J59" s="97" t="str">
        <f>IF(ISERROR(VLOOKUP(I59,Eje_Pilar!$C$2:$E$47,2,FALSE))," ",VLOOKUP(I59,Eje_Pilar!$C$2:$E$47,2,FALSE))</f>
        <v>Gobernanza e influencia local, regional e internacional</v>
      </c>
      <c r="K59" s="97" t="str">
        <f>IF(ISERROR(VLOOKUP(I59,Eje_Pilar!$C$2:$E$47,3,FALSE))," ",VLOOKUP(I59,Eje_Pilar!$C$2:$E$47,3,FALSE))</f>
        <v>Eje Transversal 4 Gobierno Legitimo, Fortalecimiento Local y Eficiencia</v>
      </c>
      <c r="L59" s="98" t="s">
        <v>885</v>
      </c>
      <c r="M59" s="91" t="s">
        <v>947</v>
      </c>
      <c r="N59" s="99" t="s">
        <v>1284</v>
      </c>
      <c r="O59" s="100">
        <v>59400000</v>
      </c>
      <c r="P59" s="101"/>
      <c r="Q59" s="102"/>
      <c r="R59" s="103">
        <v>1</v>
      </c>
      <c r="S59" s="100">
        <v>4500000</v>
      </c>
      <c r="T59" s="104">
        <f t="shared" si="25"/>
        <v>63900000</v>
      </c>
      <c r="U59" s="132">
        <v>58500000</v>
      </c>
      <c r="V59" s="105">
        <v>43502</v>
      </c>
      <c r="W59" s="105">
        <v>43502</v>
      </c>
      <c r="X59" s="105">
        <v>43835</v>
      </c>
      <c r="Y59" s="106">
        <v>330</v>
      </c>
      <c r="Z59" s="106"/>
      <c r="AA59" s="107"/>
      <c r="AB59" s="91"/>
      <c r="AC59" s="91" t="s">
        <v>1591</v>
      </c>
      <c r="AD59" s="91"/>
      <c r="AE59" s="91"/>
      <c r="AF59" s="108">
        <f t="shared" si="5"/>
        <v>0.91549295774647887</v>
      </c>
      <c r="AG59" s="109"/>
      <c r="AH59" s="130">
        <f>IF(SUMPRODUCT((A$14:A59=A59)*(B$14:B59=B59)*(C$14:C59=C59))&gt;1,0,1)</f>
        <v>1</v>
      </c>
      <c r="AI59" s="110" t="str">
        <f t="shared" si="21"/>
        <v>Contratos de prestación de servicios profesionales y de apoyo a la gestión</v>
      </c>
      <c r="AJ59" s="110" t="str">
        <f t="shared" si="22"/>
        <v>Contratación directa</v>
      </c>
      <c r="AK59" s="111" t="str">
        <f>IFERROR(VLOOKUP(F59,Tipo!$C$12:$C$27,1,FALSE),"NO")</f>
        <v>Prestación de servicios profesionales y de apoyo a la gestión, o para la ejecución de trabajos artísticos que sólo puedan encomendarse a determinadas personas naturales;</v>
      </c>
      <c r="AL59" s="110" t="str">
        <f t="shared" si="23"/>
        <v>Inversión</v>
      </c>
      <c r="AM59" s="110">
        <f t="shared" si="24"/>
        <v>45</v>
      </c>
      <c r="AN59" s="58"/>
      <c r="AO59" s="58"/>
      <c r="AP59" s="58"/>
    </row>
    <row r="60" spans="1:42" s="57" customFormat="1" ht="27" customHeight="1" x14ac:dyDescent="0.25">
      <c r="A60" s="91">
        <v>472019</v>
      </c>
      <c r="B60" s="106">
        <v>2019</v>
      </c>
      <c r="C60" s="92" t="s">
        <v>348</v>
      </c>
      <c r="D60" s="94" t="s">
        <v>161</v>
      </c>
      <c r="E60" s="92" t="s">
        <v>38</v>
      </c>
      <c r="F60" s="93" t="s">
        <v>182</v>
      </c>
      <c r="G60" s="94" t="s">
        <v>709</v>
      </c>
      <c r="H60" s="95" t="s">
        <v>156</v>
      </c>
      <c r="I60" s="96">
        <v>45</v>
      </c>
      <c r="J60" s="97" t="str">
        <f>IF(ISERROR(VLOOKUP(I60,Eje_Pilar!$C$2:$E$47,2,FALSE))," ",VLOOKUP(I60,Eje_Pilar!$C$2:$E$47,2,FALSE))</f>
        <v>Gobernanza e influencia local, regional e internacional</v>
      </c>
      <c r="K60" s="97" t="str">
        <f>IF(ISERROR(VLOOKUP(I60,Eje_Pilar!$C$2:$E$47,3,FALSE))," ",VLOOKUP(I60,Eje_Pilar!$C$2:$E$47,3,FALSE))</f>
        <v>Eje Transversal 4 Gobierno Legitimo, Fortalecimiento Local y Eficiencia</v>
      </c>
      <c r="L60" s="98" t="s">
        <v>885</v>
      </c>
      <c r="M60" s="91" t="s">
        <v>948</v>
      </c>
      <c r="N60" s="99" t="s">
        <v>1285</v>
      </c>
      <c r="O60" s="100">
        <v>49280000</v>
      </c>
      <c r="P60" s="101"/>
      <c r="Q60" s="102"/>
      <c r="R60" s="103">
        <v>1</v>
      </c>
      <c r="S60" s="100">
        <v>24640000</v>
      </c>
      <c r="T60" s="104">
        <f t="shared" si="25"/>
        <v>73920000</v>
      </c>
      <c r="U60" s="132">
        <v>49280000</v>
      </c>
      <c r="V60" s="105">
        <v>43510</v>
      </c>
      <c r="W60" s="105">
        <v>43510</v>
      </c>
      <c r="X60" s="105">
        <v>43721</v>
      </c>
      <c r="Y60" s="106">
        <v>210</v>
      </c>
      <c r="Z60" s="106"/>
      <c r="AA60" s="107"/>
      <c r="AB60" s="91"/>
      <c r="AC60" s="91" t="s">
        <v>1591</v>
      </c>
      <c r="AD60" s="91"/>
      <c r="AE60" s="91"/>
      <c r="AF60" s="108">
        <f t="shared" si="5"/>
        <v>0.66666666666666663</v>
      </c>
      <c r="AG60" s="109"/>
      <c r="AH60" s="130">
        <f>IF(SUMPRODUCT((A$14:A60=A60)*(B$14:B60=B60)*(C$14:C60=C60))&gt;1,0,1)</f>
        <v>1</v>
      </c>
      <c r="AI60" s="110" t="str">
        <f t="shared" si="21"/>
        <v>Contratos de prestación de servicios profesionales y de apoyo a la gestión</v>
      </c>
      <c r="AJ60" s="110" t="str">
        <f t="shared" si="22"/>
        <v>Contratación directa</v>
      </c>
      <c r="AK60" s="111" t="str">
        <f>IFERROR(VLOOKUP(F60,Tipo!$C$12:$C$27,1,FALSE),"NO")</f>
        <v>Prestación de servicios profesionales y de apoyo a la gestión, o para la ejecución de trabajos artísticos que sólo puedan encomendarse a determinadas personas naturales;</v>
      </c>
      <c r="AL60" s="110" t="str">
        <f t="shared" si="23"/>
        <v>Inversión</v>
      </c>
      <c r="AM60" s="110">
        <f t="shared" si="24"/>
        <v>45</v>
      </c>
      <c r="AN60" s="58"/>
      <c r="AO60" s="58"/>
      <c r="AP60" s="58"/>
    </row>
    <row r="61" spans="1:42" s="57" customFormat="1" ht="27" customHeight="1" x14ac:dyDescent="0.25">
      <c r="A61" s="91">
        <v>482019</v>
      </c>
      <c r="B61" s="106">
        <v>2019</v>
      </c>
      <c r="C61" s="92" t="s">
        <v>349</v>
      </c>
      <c r="D61" s="94" t="s">
        <v>161</v>
      </c>
      <c r="E61" s="92" t="s">
        <v>38</v>
      </c>
      <c r="F61" s="93" t="s">
        <v>182</v>
      </c>
      <c r="G61" s="94" t="s">
        <v>710</v>
      </c>
      <c r="H61" s="95" t="s">
        <v>156</v>
      </c>
      <c r="I61" s="96">
        <v>45</v>
      </c>
      <c r="J61" s="97" t="str">
        <f>IF(ISERROR(VLOOKUP(I61,Eje_Pilar!$C$2:$E$47,2,FALSE))," ",VLOOKUP(I61,Eje_Pilar!$C$2:$E$47,2,FALSE))</f>
        <v>Gobernanza e influencia local, regional e internacional</v>
      </c>
      <c r="K61" s="97" t="str">
        <f>IF(ISERROR(VLOOKUP(I61,Eje_Pilar!$C$2:$E$47,3,FALSE))," ",VLOOKUP(I61,Eje_Pilar!$C$2:$E$47,3,FALSE))</f>
        <v>Eje Transversal 4 Gobierno Legitimo, Fortalecimiento Local y Eficiencia</v>
      </c>
      <c r="L61" s="98" t="s">
        <v>885</v>
      </c>
      <c r="M61" s="91" t="s">
        <v>949</v>
      </c>
      <c r="N61" s="99" t="s">
        <v>1286</v>
      </c>
      <c r="O61" s="100">
        <v>52470000</v>
      </c>
      <c r="P61" s="101"/>
      <c r="Q61" s="102"/>
      <c r="R61" s="103">
        <v>1</v>
      </c>
      <c r="S61" s="100">
        <v>4293000</v>
      </c>
      <c r="T61" s="104">
        <f t="shared" si="25"/>
        <v>56763000</v>
      </c>
      <c r="U61" s="132">
        <v>51993000</v>
      </c>
      <c r="V61" s="105">
        <v>43500</v>
      </c>
      <c r="W61" s="105">
        <v>43500</v>
      </c>
      <c r="X61" s="105">
        <v>43833</v>
      </c>
      <c r="Y61" s="106">
        <v>330</v>
      </c>
      <c r="Z61" s="106"/>
      <c r="AA61" s="107"/>
      <c r="AB61" s="91"/>
      <c r="AC61" s="91" t="s">
        <v>1591</v>
      </c>
      <c r="AD61" s="91"/>
      <c r="AE61" s="91"/>
      <c r="AF61" s="108">
        <f t="shared" si="5"/>
        <v>0.91596638655462181</v>
      </c>
      <c r="AG61" s="109"/>
      <c r="AH61" s="130">
        <f>IF(SUMPRODUCT((A$14:A61=A61)*(B$14:B61=B61)*(C$14:C61=C61))&gt;1,0,1)</f>
        <v>1</v>
      </c>
      <c r="AI61" s="110" t="str">
        <f t="shared" si="21"/>
        <v>Contratos de prestación de servicios profesionales y de apoyo a la gestión</v>
      </c>
      <c r="AJ61" s="110" t="str">
        <f t="shared" si="22"/>
        <v>Contratación directa</v>
      </c>
      <c r="AK61" s="111" t="str">
        <f>IFERROR(VLOOKUP(F61,Tipo!$C$12:$C$27,1,FALSE),"NO")</f>
        <v>Prestación de servicios profesionales y de apoyo a la gestión, o para la ejecución de trabajos artísticos que sólo puedan encomendarse a determinadas personas naturales;</v>
      </c>
      <c r="AL61" s="110" t="str">
        <f t="shared" si="23"/>
        <v>Inversión</v>
      </c>
      <c r="AM61" s="110">
        <f t="shared" si="24"/>
        <v>45</v>
      </c>
      <c r="AN61" s="58"/>
      <c r="AO61" s="58"/>
      <c r="AP61" s="58"/>
    </row>
    <row r="62" spans="1:42" s="57" customFormat="1" ht="27" customHeight="1" x14ac:dyDescent="0.25">
      <c r="A62" s="91">
        <v>492019</v>
      </c>
      <c r="B62" s="106">
        <v>2019</v>
      </c>
      <c r="C62" s="92" t="s">
        <v>350</v>
      </c>
      <c r="D62" s="94" t="s">
        <v>161</v>
      </c>
      <c r="E62" s="92" t="s">
        <v>38</v>
      </c>
      <c r="F62" s="93" t="s">
        <v>182</v>
      </c>
      <c r="G62" s="94" t="s">
        <v>711</v>
      </c>
      <c r="H62" s="95" t="s">
        <v>156</v>
      </c>
      <c r="I62" s="96">
        <v>45</v>
      </c>
      <c r="J62" s="97" t="str">
        <f>IF(ISERROR(VLOOKUP(I62,Eje_Pilar!$C$2:$E$47,2,FALSE))," ",VLOOKUP(I62,Eje_Pilar!$C$2:$E$47,2,FALSE))</f>
        <v>Gobernanza e influencia local, regional e internacional</v>
      </c>
      <c r="K62" s="97" t="str">
        <f>IF(ISERROR(VLOOKUP(I62,Eje_Pilar!$C$2:$E$47,3,FALSE))," ",VLOOKUP(I62,Eje_Pilar!$C$2:$E$47,3,FALSE))</f>
        <v>Eje Transversal 4 Gobierno Legitimo, Fortalecimiento Local y Eficiencia</v>
      </c>
      <c r="L62" s="98" t="s">
        <v>885</v>
      </c>
      <c r="M62" s="91" t="s">
        <v>950</v>
      </c>
      <c r="N62" s="99" t="s">
        <v>1287</v>
      </c>
      <c r="O62" s="100">
        <v>96778000</v>
      </c>
      <c r="P62" s="101"/>
      <c r="Q62" s="102"/>
      <c r="R62" s="103"/>
      <c r="S62" s="100"/>
      <c r="T62" s="104">
        <f t="shared" si="25"/>
        <v>96778000</v>
      </c>
      <c r="U62" s="132">
        <v>82114667</v>
      </c>
      <c r="V62" s="105">
        <v>43501</v>
      </c>
      <c r="W62" s="105">
        <v>43502</v>
      </c>
      <c r="X62" s="105">
        <v>43835</v>
      </c>
      <c r="Y62" s="106">
        <v>330</v>
      </c>
      <c r="Z62" s="106"/>
      <c r="AA62" s="107"/>
      <c r="AB62" s="91"/>
      <c r="AC62" s="91" t="s">
        <v>1591</v>
      </c>
      <c r="AD62" s="91"/>
      <c r="AE62" s="91"/>
      <c r="AF62" s="108">
        <f t="shared" si="5"/>
        <v>0.84848485192915746</v>
      </c>
      <c r="AG62" s="109"/>
      <c r="AH62" s="130">
        <f>IF(SUMPRODUCT((A$14:A62=A62)*(B$14:B62=B62)*(C$14:C62=C62))&gt;1,0,1)</f>
        <v>1</v>
      </c>
      <c r="AI62" s="110" t="str">
        <f t="shared" si="21"/>
        <v>Contratos de prestación de servicios profesionales y de apoyo a la gestión</v>
      </c>
      <c r="AJ62" s="110" t="str">
        <f t="shared" si="22"/>
        <v>Contratación directa</v>
      </c>
      <c r="AK62" s="111" t="str">
        <f>IFERROR(VLOOKUP(F62,Tipo!$C$12:$C$27,1,FALSE),"NO")</f>
        <v>Prestación de servicios profesionales y de apoyo a la gestión, o para la ejecución de trabajos artísticos que sólo puedan encomendarse a determinadas personas naturales;</v>
      </c>
      <c r="AL62" s="110" t="str">
        <f t="shared" si="23"/>
        <v>Inversión</v>
      </c>
      <c r="AM62" s="110">
        <f t="shared" si="24"/>
        <v>45</v>
      </c>
      <c r="AN62" s="58"/>
      <c r="AO62" s="58"/>
      <c r="AP62" s="58"/>
    </row>
    <row r="63" spans="1:42" s="57" customFormat="1" ht="27" customHeight="1" x14ac:dyDescent="0.25">
      <c r="A63" s="91">
        <v>502019</v>
      </c>
      <c r="B63" s="106">
        <v>2019</v>
      </c>
      <c r="C63" s="92" t="s">
        <v>351</v>
      </c>
      <c r="D63" s="94" t="s">
        <v>161</v>
      </c>
      <c r="E63" s="92" t="s">
        <v>38</v>
      </c>
      <c r="F63" s="93" t="s">
        <v>182</v>
      </c>
      <c r="G63" s="94" t="s">
        <v>712</v>
      </c>
      <c r="H63" s="95" t="s">
        <v>156</v>
      </c>
      <c r="I63" s="96">
        <v>45</v>
      </c>
      <c r="J63" s="97" t="str">
        <f>IF(ISERROR(VLOOKUP(I63,Eje_Pilar!$C$2:$E$47,2,FALSE))," ",VLOOKUP(I63,Eje_Pilar!$C$2:$E$47,2,FALSE))</f>
        <v>Gobernanza e influencia local, regional e internacional</v>
      </c>
      <c r="K63" s="97" t="str">
        <f>IF(ISERROR(VLOOKUP(I63,Eje_Pilar!$C$2:$E$47,3,FALSE))," ",VLOOKUP(I63,Eje_Pilar!$C$2:$E$47,3,FALSE))</f>
        <v>Eje Transversal 4 Gobierno Legitimo, Fortalecimiento Local y Eficiencia</v>
      </c>
      <c r="L63" s="98" t="s">
        <v>885</v>
      </c>
      <c r="M63" s="91" t="s">
        <v>951</v>
      </c>
      <c r="N63" s="99" t="s">
        <v>1288</v>
      </c>
      <c r="O63" s="100">
        <v>52470000</v>
      </c>
      <c r="P63" s="101"/>
      <c r="Q63" s="102"/>
      <c r="R63" s="103">
        <v>1</v>
      </c>
      <c r="S63" s="100">
        <v>3816000</v>
      </c>
      <c r="T63" s="104">
        <f t="shared" si="25"/>
        <v>56286000</v>
      </c>
      <c r="U63" s="132">
        <v>51516000</v>
      </c>
      <c r="V63" s="105">
        <v>43502</v>
      </c>
      <c r="W63" s="105">
        <v>43503</v>
      </c>
      <c r="X63" s="105">
        <v>43836</v>
      </c>
      <c r="Y63" s="106">
        <v>330</v>
      </c>
      <c r="Z63" s="106"/>
      <c r="AA63" s="107"/>
      <c r="AB63" s="91"/>
      <c r="AC63" s="91" t="s">
        <v>1591</v>
      </c>
      <c r="AD63" s="91"/>
      <c r="AE63" s="91"/>
      <c r="AF63" s="108">
        <f t="shared" si="5"/>
        <v>0.9152542372881356</v>
      </c>
      <c r="AG63" s="109"/>
      <c r="AH63" s="130">
        <f>IF(SUMPRODUCT((A$14:A63=A63)*(B$14:B63=B63)*(C$14:C63=C63))&gt;1,0,1)</f>
        <v>1</v>
      </c>
      <c r="AI63" s="110" t="str">
        <f t="shared" si="21"/>
        <v>Contratos de prestación de servicios profesionales y de apoyo a la gestión</v>
      </c>
      <c r="AJ63" s="110" t="str">
        <f t="shared" si="22"/>
        <v>Contratación directa</v>
      </c>
      <c r="AK63" s="111" t="str">
        <f>IFERROR(VLOOKUP(F63,Tipo!$C$12:$C$27,1,FALSE),"NO")</f>
        <v>Prestación de servicios profesionales y de apoyo a la gestión, o para la ejecución de trabajos artísticos que sólo puedan encomendarse a determinadas personas naturales;</v>
      </c>
      <c r="AL63" s="110" t="str">
        <f t="shared" si="23"/>
        <v>Inversión</v>
      </c>
      <c r="AM63" s="110">
        <f t="shared" si="24"/>
        <v>45</v>
      </c>
      <c r="AN63" s="58"/>
      <c r="AO63" s="58"/>
      <c r="AP63" s="58"/>
    </row>
    <row r="64" spans="1:42" s="57" customFormat="1" ht="27" customHeight="1" x14ac:dyDescent="0.25">
      <c r="A64" s="91">
        <v>512019</v>
      </c>
      <c r="B64" s="106">
        <v>2019</v>
      </c>
      <c r="C64" s="92" t="s">
        <v>352</v>
      </c>
      <c r="D64" s="94" t="s">
        <v>161</v>
      </c>
      <c r="E64" s="92" t="s">
        <v>38</v>
      </c>
      <c r="F64" s="93" t="s">
        <v>182</v>
      </c>
      <c r="G64" s="94" t="s">
        <v>713</v>
      </c>
      <c r="H64" s="95" t="s">
        <v>156</v>
      </c>
      <c r="I64" s="96">
        <v>45</v>
      </c>
      <c r="J64" s="97" t="str">
        <f>IF(ISERROR(VLOOKUP(I64,Eje_Pilar!$C$2:$E$47,2,FALSE))," ",VLOOKUP(I64,Eje_Pilar!$C$2:$E$47,2,FALSE))</f>
        <v>Gobernanza e influencia local, regional e internacional</v>
      </c>
      <c r="K64" s="97" t="str">
        <f>IF(ISERROR(VLOOKUP(I64,Eje_Pilar!$C$2:$E$47,3,FALSE))," ",VLOOKUP(I64,Eje_Pilar!$C$2:$E$47,3,FALSE))</f>
        <v>Eje Transversal 4 Gobierno Legitimo, Fortalecimiento Local y Eficiencia</v>
      </c>
      <c r="L64" s="98" t="s">
        <v>885</v>
      </c>
      <c r="M64" s="91" t="s">
        <v>952</v>
      </c>
      <c r="N64" s="99" t="s">
        <v>1289</v>
      </c>
      <c r="O64" s="100">
        <v>52470000</v>
      </c>
      <c r="P64" s="101"/>
      <c r="Q64" s="102"/>
      <c r="R64" s="103">
        <v>1</v>
      </c>
      <c r="S64" s="100">
        <v>3180000</v>
      </c>
      <c r="T64" s="104">
        <f t="shared" si="25"/>
        <v>55650000</v>
      </c>
      <c r="U64" s="132">
        <v>50880000</v>
      </c>
      <c r="V64" s="105">
        <v>43507</v>
      </c>
      <c r="W64" s="105">
        <v>43507</v>
      </c>
      <c r="X64" s="105">
        <v>43840</v>
      </c>
      <c r="Y64" s="106">
        <v>330</v>
      </c>
      <c r="Z64" s="106"/>
      <c r="AA64" s="107"/>
      <c r="AB64" s="91"/>
      <c r="AC64" s="91" t="s">
        <v>1591</v>
      </c>
      <c r="AD64" s="91"/>
      <c r="AE64" s="91"/>
      <c r="AF64" s="108">
        <f t="shared" si="5"/>
        <v>0.91428571428571426</v>
      </c>
      <c r="AG64" s="109"/>
      <c r="AH64" s="130">
        <f>IF(SUMPRODUCT((A$14:A64=A64)*(B$14:B64=B64)*(C$14:C64=C64))&gt;1,0,1)</f>
        <v>1</v>
      </c>
      <c r="AI64" s="110" t="str">
        <f t="shared" si="21"/>
        <v>Contratos de prestación de servicios profesionales y de apoyo a la gestión</v>
      </c>
      <c r="AJ64" s="110" t="str">
        <f t="shared" si="22"/>
        <v>Contratación directa</v>
      </c>
      <c r="AK64" s="111" t="str">
        <f>IFERROR(VLOOKUP(F64,Tipo!$C$12:$C$27,1,FALSE),"NO")</f>
        <v>Prestación de servicios profesionales y de apoyo a la gestión, o para la ejecución de trabajos artísticos que sólo puedan encomendarse a determinadas personas naturales;</v>
      </c>
      <c r="AL64" s="110" t="str">
        <f t="shared" si="23"/>
        <v>Inversión</v>
      </c>
      <c r="AM64" s="110">
        <f t="shared" si="24"/>
        <v>45</v>
      </c>
      <c r="AN64" s="58"/>
      <c r="AO64" s="58"/>
      <c r="AP64" s="58"/>
    </row>
    <row r="65" spans="1:42" s="57" customFormat="1" ht="27" customHeight="1" x14ac:dyDescent="0.25">
      <c r="A65" s="91">
        <v>522019</v>
      </c>
      <c r="B65" s="106">
        <v>2019</v>
      </c>
      <c r="C65" s="92" t="s">
        <v>353</v>
      </c>
      <c r="D65" s="94" t="s">
        <v>161</v>
      </c>
      <c r="E65" s="92" t="s">
        <v>38</v>
      </c>
      <c r="F65" s="93" t="s">
        <v>182</v>
      </c>
      <c r="G65" s="94" t="s">
        <v>714</v>
      </c>
      <c r="H65" s="95" t="s">
        <v>156</v>
      </c>
      <c r="I65" s="96">
        <v>45</v>
      </c>
      <c r="J65" s="97" t="str">
        <f>IF(ISERROR(VLOOKUP(I65,Eje_Pilar!$C$2:$E$47,2,FALSE))," ",VLOOKUP(I65,Eje_Pilar!$C$2:$E$47,2,FALSE))</f>
        <v>Gobernanza e influencia local, regional e internacional</v>
      </c>
      <c r="K65" s="97" t="str">
        <f>IF(ISERROR(VLOOKUP(I65,Eje_Pilar!$C$2:$E$47,3,FALSE))," ",VLOOKUP(I65,Eje_Pilar!$C$2:$E$47,3,FALSE))</f>
        <v>Eje Transversal 4 Gobierno Legitimo, Fortalecimiento Local y Eficiencia</v>
      </c>
      <c r="L65" s="98" t="s">
        <v>885</v>
      </c>
      <c r="M65" s="91" t="s">
        <v>953</v>
      </c>
      <c r="N65" s="99" t="s">
        <v>1290</v>
      </c>
      <c r="O65" s="100">
        <v>52470000</v>
      </c>
      <c r="P65" s="101"/>
      <c r="Q65" s="102"/>
      <c r="R65" s="103">
        <v>1</v>
      </c>
      <c r="S65" s="100">
        <v>3975000</v>
      </c>
      <c r="T65" s="104">
        <f t="shared" si="25"/>
        <v>56445000</v>
      </c>
      <c r="U65" s="132">
        <v>37571333</v>
      </c>
      <c r="V65" s="105">
        <v>43502</v>
      </c>
      <c r="W65" s="105">
        <v>43502</v>
      </c>
      <c r="X65" s="105">
        <v>43835</v>
      </c>
      <c r="Y65" s="106">
        <v>330</v>
      </c>
      <c r="Z65" s="106"/>
      <c r="AA65" s="107"/>
      <c r="AB65" s="91"/>
      <c r="AC65" s="91" t="s">
        <v>1591</v>
      </c>
      <c r="AD65" s="91"/>
      <c r="AE65" s="91"/>
      <c r="AF65" s="108">
        <f t="shared" si="5"/>
        <v>0.66562730091239264</v>
      </c>
      <c r="AG65" s="109"/>
      <c r="AH65" s="130">
        <f>IF(SUMPRODUCT((A$14:A65=A65)*(B$14:B65=B65)*(C$14:C65=C65))&gt;1,0,1)</f>
        <v>1</v>
      </c>
      <c r="AI65" s="110" t="str">
        <f t="shared" si="21"/>
        <v>Contratos de prestación de servicios profesionales y de apoyo a la gestión</v>
      </c>
      <c r="AJ65" s="110" t="str">
        <f t="shared" si="22"/>
        <v>Contratación directa</v>
      </c>
      <c r="AK65" s="111" t="str">
        <f>IFERROR(VLOOKUP(F65,Tipo!$C$12:$C$27,1,FALSE),"NO")</f>
        <v>Prestación de servicios profesionales y de apoyo a la gestión, o para la ejecución de trabajos artísticos que sólo puedan encomendarse a determinadas personas naturales;</v>
      </c>
      <c r="AL65" s="110" t="str">
        <f t="shared" si="23"/>
        <v>Inversión</v>
      </c>
      <c r="AM65" s="110">
        <f t="shared" si="24"/>
        <v>45</v>
      </c>
      <c r="AN65" s="58"/>
      <c r="AO65" s="58"/>
      <c r="AP65" s="58"/>
    </row>
    <row r="66" spans="1:42" s="57" customFormat="1" ht="27" customHeight="1" x14ac:dyDescent="0.25">
      <c r="A66" s="91">
        <v>532019</v>
      </c>
      <c r="B66" s="106">
        <v>2019</v>
      </c>
      <c r="C66" s="92" t="s">
        <v>354</v>
      </c>
      <c r="D66" s="94" t="s">
        <v>161</v>
      </c>
      <c r="E66" s="92" t="s">
        <v>38</v>
      </c>
      <c r="F66" s="93" t="s">
        <v>182</v>
      </c>
      <c r="G66" s="94" t="s">
        <v>715</v>
      </c>
      <c r="H66" s="95" t="s">
        <v>156</v>
      </c>
      <c r="I66" s="96">
        <v>19</v>
      </c>
      <c r="J66" s="97" t="str">
        <f>IF(ISERROR(VLOOKUP(I66,Eje_Pilar!$C$2:$E$47,2,FALSE))," ",VLOOKUP(I66,Eje_Pilar!$C$2:$E$47,2,FALSE))</f>
        <v>Seguridad y convivencia para todos</v>
      </c>
      <c r="K66" s="97" t="str">
        <f>IF(ISERROR(VLOOKUP(I66,Eje_Pilar!$C$2:$E$47,3,FALSE))," ",VLOOKUP(I66,Eje_Pilar!$C$2:$E$47,3,FALSE))</f>
        <v>Pilar 3 Construcción de Comunidad y Cultura Ciudadana</v>
      </c>
      <c r="L66" s="98" t="s">
        <v>887</v>
      </c>
      <c r="M66" s="91" t="s">
        <v>954</v>
      </c>
      <c r="N66" s="99" t="s">
        <v>1291</v>
      </c>
      <c r="O66" s="100">
        <v>24200000</v>
      </c>
      <c r="P66" s="101"/>
      <c r="Q66" s="102"/>
      <c r="R66" s="103">
        <v>1</v>
      </c>
      <c r="S66" s="100">
        <v>1760000</v>
      </c>
      <c r="T66" s="104">
        <f t="shared" si="25"/>
        <v>25960000</v>
      </c>
      <c r="U66" s="132">
        <v>23760000</v>
      </c>
      <c r="V66" s="105">
        <v>43503</v>
      </c>
      <c r="W66" s="105">
        <v>43503</v>
      </c>
      <c r="X66" s="105">
        <v>43836</v>
      </c>
      <c r="Y66" s="106">
        <v>330</v>
      </c>
      <c r="Z66" s="106"/>
      <c r="AA66" s="107"/>
      <c r="AB66" s="91"/>
      <c r="AC66" s="91" t="s">
        <v>1591</v>
      </c>
      <c r="AD66" s="91"/>
      <c r="AE66" s="91"/>
      <c r="AF66" s="108">
        <f t="shared" si="5"/>
        <v>0.9152542372881356</v>
      </c>
      <c r="AG66" s="109"/>
      <c r="AH66" s="130">
        <f>IF(SUMPRODUCT((A$14:A66=A66)*(B$14:B66=B66)*(C$14:C66=C66))&gt;1,0,1)</f>
        <v>1</v>
      </c>
      <c r="AI66" s="110" t="str">
        <f t="shared" si="21"/>
        <v>Contratos de prestación de servicios profesionales y de apoyo a la gestión</v>
      </c>
      <c r="AJ66" s="110" t="str">
        <f t="shared" si="22"/>
        <v>Contratación directa</v>
      </c>
      <c r="AK66" s="111" t="str">
        <f>IFERROR(VLOOKUP(F66,Tipo!$C$12:$C$27,1,FALSE),"NO")</f>
        <v>Prestación de servicios profesionales y de apoyo a la gestión, o para la ejecución de trabajos artísticos que sólo puedan encomendarse a determinadas personas naturales;</v>
      </c>
      <c r="AL66" s="110" t="str">
        <f t="shared" si="23"/>
        <v>Inversión</v>
      </c>
      <c r="AM66" s="110">
        <f t="shared" si="24"/>
        <v>19</v>
      </c>
      <c r="AN66" s="58"/>
      <c r="AO66" s="58"/>
      <c r="AP66" s="58"/>
    </row>
    <row r="67" spans="1:42" s="57" customFormat="1" ht="27" customHeight="1" x14ac:dyDescent="0.25">
      <c r="A67" s="91">
        <v>542019</v>
      </c>
      <c r="B67" s="106">
        <v>2019</v>
      </c>
      <c r="C67" s="92" t="s">
        <v>355</v>
      </c>
      <c r="D67" s="94" t="s">
        <v>161</v>
      </c>
      <c r="E67" s="92" t="s">
        <v>38</v>
      </c>
      <c r="F67" s="93" t="s">
        <v>182</v>
      </c>
      <c r="G67" s="94" t="s">
        <v>715</v>
      </c>
      <c r="H67" s="95" t="s">
        <v>156</v>
      </c>
      <c r="I67" s="96">
        <v>19</v>
      </c>
      <c r="J67" s="97" t="str">
        <f>IF(ISERROR(VLOOKUP(I67,Eje_Pilar!$C$2:$E$47,2,FALSE))," ",VLOOKUP(I67,Eje_Pilar!$C$2:$E$47,2,FALSE))</f>
        <v>Seguridad y convivencia para todos</v>
      </c>
      <c r="K67" s="97" t="str">
        <f>IF(ISERROR(VLOOKUP(I67,Eje_Pilar!$C$2:$E$47,3,FALSE))," ",VLOOKUP(I67,Eje_Pilar!$C$2:$E$47,3,FALSE))</f>
        <v>Pilar 3 Construcción de Comunidad y Cultura Ciudadana</v>
      </c>
      <c r="L67" s="98" t="s">
        <v>887</v>
      </c>
      <c r="M67" s="91" t="s">
        <v>955</v>
      </c>
      <c r="N67" s="99" t="s">
        <v>1292</v>
      </c>
      <c r="O67" s="100">
        <v>24200000</v>
      </c>
      <c r="P67" s="101"/>
      <c r="Q67" s="102"/>
      <c r="R67" s="103">
        <v>1</v>
      </c>
      <c r="S67" s="100">
        <v>1760000</v>
      </c>
      <c r="T67" s="104">
        <f t="shared" si="25"/>
        <v>25960000</v>
      </c>
      <c r="U67" s="132">
        <v>23760000</v>
      </c>
      <c r="V67" s="105">
        <v>43503</v>
      </c>
      <c r="W67" s="105">
        <v>43503</v>
      </c>
      <c r="X67" s="105">
        <v>43836</v>
      </c>
      <c r="Y67" s="106">
        <v>330</v>
      </c>
      <c r="Z67" s="106"/>
      <c r="AA67" s="107"/>
      <c r="AB67" s="91"/>
      <c r="AC67" s="91" t="s">
        <v>1591</v>
      </c>
      <c r="AD67" s="91"/>
      <c r="AE67" s="91"/>
      <c r="AF67" s="108">
        <f t="shared" si="5"/>
        <v>0.9152542372881356</v>
      </c>
      <c r="AG67" s="109"/>
      <c r="AH67" s="130">
        <f>IF(SUMPRODUCT((A$14:A67=A67)*(B$14:B67=B67)*(C$14:C67=C67))&gt;1,0,1)</f>
        <v>1</v>
      </c>
      <c r="AI67" s="110" t="str">
        <f t="shared" si="21"/>
        <v>Contratos de prestación de servicios profesionales y de apoyo a la gestión</v>
      </c>
      <c r="AJ67" s="110" t="str">
        <f t="shared" si="22"/>
        <v>Contratación directa</v>
      </c>
      <c r="AK67" s="111" t="str">
        <f>IFERROR(VLOOKUP(F67,Tipo!$C$12:$C$27,1,FALSE),"NO")</f>
        <v>Prestación de servicios profesionales y de apoyo a la gestión, o para la ejecución de trabajos artísticos que sólo puedan encomendarse a determinadas personas naturales;</v>
      </c>
      <c r="AL67" s="110" t="str">
        <f t="shared" si="23"/>
        <v>Inversión</v>
      </c>
      <c r="AM67" s="110">
        <f t="shared" si="24"/>
        <v>19</v>
      </c>
      <c r="AN67" s="58"/>
      <c r="AO67" s="58"/>
      <c r="AP67" s="58"/>
    </row>
    <row r="68" spans="1:42" s="57" customFormat="1" ht="27" customHeight="1" x14ac:dyDescent="0.25">
      <c r="A68" s="91">
        <v>552019</v>
      </c>
      <c r="B68" s="106">
        <v>2019</v>
      </c>
      <c r="C68" s="92" t="s">
        <v>356</v>
      </c>
      <c r="D68" s="94" t="s">
        <v>161</v>
      </c>
      <c r="E68" s="92" t="s">
        <v>38</v>
      </c>
      <c r="F68" s="93" t="s">
        <v>182</v>
      </c>
      <c r="G68" s="94" t="s">
        <v>715</v>
      </c>
      <c r="H68" s="95" t="s">
        <v>156</v>
      </c>
      <c r="I68" s="96">
        <v>19</v>
      </c>
      <c r="J68" s="97" t="str">
        <f>IF(ISERROR(VLOOKUP(I68,Eje_Pilar!$C$2:$E$47,2,FALSE))," ",VLOOKUP(I68,Eje_Pilar!$C$2:$E$47,2,FALSE))</f>
        <v>Seguridad y convivencia para todos</v>
      </c>
      <c r="K68" s="97" t="str">
        <f>IF(ISERROR(VLOOKUP(I68,Eje_Pilar!$C$2:$E$47,3,FALSE))," ",VLOOKUP(I68,Eje_Pilar!$C$2:$E$47,3,FALSE))</f>
        <v>Pilar 3 Construcción de Comunidad y Cultura Ciudadana</v>
      </c>
      <c r="L68" s="98" t="s">
        <v>887</v>
      </c>
      <c r="M68" s="91" t="s">
        <v>956</v>
      </c>
      <c r="N68" s="99" t="s">
        <v>1293</v>
      </c>
      <c r="O68" s="100">
        <v>24200000</v>
      </c>
      <c r="P68" s="101"/>
      <c r="Q68" s="102"/>
      <c r="R68" s="103">
        <v>1</v>
      </c>
      <c r="S68" s="100">
        <v>366667</v>
      </c>
      <c r="T68" s="104">
        <f t="shared" si="25"/>
        <v>24566667</v>
      </c>
      <c r="U68" s="132">
        <v>23760000</v>
      </c>
      <c r="V68" s="105">
        <v>43503</v>
      </c>
      <c r="W68" s="105">
        <v>43503</v>
      </c>
      <c r="X68" s="105">
        <v>43836</v>
      </c>
      <c r="Y68" s="106">
        <v>330</v>
      </c>
      <c r="Z68" s="106"/>
      <c r="AA68" s="107"/>
      <c r="AB68" s="91"/>
      <c r="AC68" s="91" t="s">
        <v>1591</v>
      </c>
      <c r="AD68" s="91"/>
      <c r="AE68" s="91"/>
      <c r="AF68" s="108">
        <f t="shared" si="5"/>
        <v>0.96716416598149024</v>
      </c>
      <c r="AG68" s="109"/>
      <c r="AH68" s="130">
        <f>IF(SUMPRODUCT((A$14:A68=A68)*(B$14:B68=B68)*(C$14:C68=C68))&gt;1,0,1)</f>
        <v>1</v>
      </c>
      <c r="AI68" s="110" t="str">
        <f t="shared" si="21"/>
        <v>Contratos de prestación de servicios profesionales y de apoyo a la gestión</v>
      </c>
      <c r="AJ68" s="110" t="str">
        <f t="shared" si="22"/>
        <v>Contratación directa</v>
      </c>
      <c r="AK68" s="111" t="str">
        <f>IFERROR(VLOOKUP(F68,Tipo!$C$12:$C$27,1,FALSE),"NO")</f>
        <v>Prestación de servicios profesionales y de apoyo a la gestión, o para la ejecución de trabajos artísticos que sólo puedan encomendarse a determinadas personas naturales;</v>
      </c>
      <c r="AL68" s="110" t="str">
        <f t="shared" si="23"/>
        <v>Inversión</v>
      </c>
      <c r="AM68" s="110">
        <f t="shared" si="24"/>
        <v>19</v>
      </c>
      <c r="AN68" s="58"/>
      <c r="AO68" s="58"/>
      <c r="AP68" s="58"/>
    </row>
    <row r="69" spans="1:42" s="57" customFormat="1" ht="27" customHeight="1" x14ac:dyDescent="0.25">
      <c r="A69" s="91">
        <v>562019</v>
      </c>
      <c r="B69" s="106">
        <v>2019</v>
      </c>
      <c r="C69" s="92" t="s">
        <v>357</v>
      </c>
      <c r="D69" s="94" t="s">
        <v>161</v>
      </c>
      <c r="E69" s="92" t="s">
        <v>38</v>
      </c>
      <c r="F69" s="93" t="s">
        <v>182</v>
      </c>
      <c r="G69" s="94" t="s">
        <v>715</v>
      </c>
      <c r="H69" s="95" t="s">
        <v>156</v>
      </c>
      <c r="I69" s="96">
        <v>19</v>
      </c>
      <c r="J69" s="97" t="str">
        <f>IF(ISERROR(VLOOKUP(I69,Eje_Pilar!$C$2:$E$47,2,FALSE))," ",VLOOKUP(I69,Eje_Pilar!$C$2:$E$47,2,FALSE))</f>
        <v>Seguridad y convivencia para todos</v>
      </c>
      <c r="K69" s="97" t="str">
        <f>IF(ISERROR(VLOOKUP(I69,Eje_Pilar!$C$2:$E$47,3,FALSE))," ",VLOOKUP(I69,Eje_Pilar!$C$2:$E$47,3,FALSE))</f>
        <v>Pilar 3 Construcción de Comunidad y Cultura Ciudadana</v>
      </c>
      <c r="L69" s="98" t="s">
        <v>887</v>
      </c>
      <c r="M69" s="91" t="s">
        <v>957</v>
      </c>
      <c r="N69" s="99" t="s">
        <v>1294</v>
      </c>
      <c r="O69" s="100">
        <v>24200000</v>
      </c>
      <c r="P69" s="101"/>
      <c r="Q69" s="102"/>
      <c r="R69" s="103">
        <v>1</v>
      </c>
      <c r="S69" s="100">
        <v>1760000</v>
      </c>
      <c r="T69" s="104">
        <f t="shared" si="25"/>
        <v>25960000</v>
      </c>
      <c r="U69" s="132">
        <v>23760000</v>
      </c>
      <c r="V69" s="105">
        <v>43503</v>
      </c>
      <c r="W69" s="105">
        <v>43503</v>
      </c>
      <c r="X69" s="105">
        <v>43836</v>
      </c>
      <c r="Y69" s="106">
        <v>330</v>
      </c>
      <c r="Z69" s="106"/>
      <c r="AA69" s="107"/>
      <c r="AB69" s="91"/>
      <c r="AC69" s="91" t="s">
        <v>1591</v>
      </c>
      <c r="AD69" s="91"/>
      <c r="AE69" s="91"/>
      <c r="AF69" s="108">
        <f t="shared" si="5"/>
        <v>0.9152542372881356</v>
      </c>
      <c r="AG69" s="109"/>
      <c r="AH69" s="130">
        <f>IF(SUMPRODUCT((A$14:A69=A69)*(B$14:B69=B69)*(C$14:C69=C69))&gt;1,0,1)</f>
        <v>1</v>
      </c>
      <c r="AI69" s="110" t="str">
        <f t="shared" si="21"/>
        <v>Contratos de prestación de servicios profesionales y de apoyo a la gestión</v>
      </c>
      <c r="AJ69" s="110" t="str">
        <f t="shared" si="22"/>
        <v>Contratación directa</v>
      </c>
      <c r="AK69" s="111" t="str">
        <f>IFERROR(VLOOKUP(F69,Tipo!$C$12:$C$27,1,FALSE),"NO")</f>
        <v>Prestación de servicios profesionales y de apoyo a la gestión, o para la ejecución de trabajos artísticos que sólo puedan encomendarse a determinadas personas naturales;</v>
      </c>
      <c r="AL69" s="110" t="str">
        <f t="shared" si="23"/>
        <v>Inversión</v>
      </c>
      <c r="AM69" s="110">
        <f t="shared" si="24"/>
        <v>19</v>
      </c>
      <c r="AN69" s="58"/>
      <c r="AO69" s="58"/>
      <c r="AP69" s="58"/>
    </row>
    <row r="70" spans="1:42" s="57" customFormat="1" ht="27" customHeight="1" x14ac:dyDescent="0.25">
      <c r="A70" s="91">
        <v>572019</v>
      </c>
      <c r="B70" s="106">
        <v>2019</v>
      </c>
      <c r="C70" s="92" t="s">
        <v>358</v>
      </c>
      <c r="D70" s="94" t="s">
        <v>161</v>
      </c>
      <c r="E70" s="92" t="s">
        <v>38</v>
      </c>
      <c r="F70" s="93" t="s">
        <v>182</v>
      </c>
      <c r="G70" s="94" t="s">
        <v>715</v>
      </c>
      <c r="H70" s="95" t="s">
        <v>156</v>
      </c>
      <c r="I70" s="96">
        <v>19</v>
      </c>
      <c r="J70" s="97" t="str">
        <f>IF(ISERROR(VLOOKUP(I70,Eje_Pilar!$C$2:$E$47,2,FALSE))," ",VLOOKUP(I70,Eje_Pilar!$C$2:$E$47,2,FALSE))</f>
        <v>Seguridad y convivencia para todos</v>
      </c>
      <c r="K70" s="97" t="str">
        <f>IF(ISERROR(VLOOKUP(I70,Eje_Pilar!$C$2:$E$47,3,FALSE))," ",VLOOKUP(I70,Eje_Pilar!$C$2:$E$47,3,FALSE))</f>
        <v>Pilar 3 Construcción de Comunidad y Cultura Ciudadana</v>
      </c>
      <c r="L70" s="98" t="s">
        <v>887</v>
      </c>
      <c r="M70" s="91" t="s">
        <v>958</v>
      </c>
      <c r="N70" s="99" t="s">
        <v>1295</v>
      </c>
      <c r="O70" s="100">
        <v>24200000</v>
      </c>
      <c r="P70" s="101"/>
      <c r="Q70" s="102"/>
      <c r="R70" s="103">
        <v>1</v>
      </c>
      <c r="S70" s="100">
        <v>1760000</v>
      </c>
      <c r="T70" s="104">
        <f t="shared" si="25"/>
        <v>25960000</v>
      </c>
      <c r="U70" s="132">
        <v>23759200</v>
      </c>
      <c r="V70" s="105">
        <v>43503</v>
      </c>
      <c r="W70" s="105">
        <v>43503</v>
      </c>
      <c r="X70" s="105">
        <v>43836</v>
      </c>
      <c r="Y70" s="106">
        <v>330</v>
      </c>
      <c r="Z70" s="106"/>
      <c r="AA70" s="107"/>
      <c r="AB70" s="91"/>
      <c r="AC70" s="91" t="s">
        <v>1591</v>
      </c>
      <c r="AD70" s="91"/>
      <c r="AE70" s="91"/>
      <c r="AF70" s="108">
        <f t="shared" si="5"/>
        <v>0.91522342064714945</v>
      </c>
      <c r="AG70" s="109"/>
      <c r="AH70" s="130">
        <f>IF(SUMPRODUCT((A$14:A70=A70)*(B$14:B70=B70)*(C$14:C70=C70))&gt;1,0,1)</f>
        <v>1</v>
      </c>
      <c r="AI70" s="110" t="str">
        <f t="shared" si="21"/>
        <v>Contratos de prestación de servicios profesionales y de apoyo a la gestión</v>
      </c>
      <c r="AJ70" s="110" t="str">
        <f t="shared" si="22"/>
        <v>Contratación directa</v>
      </c>
      <c r="AK70" s="111" t="str">
        <f>IFERROR(VLOOKUP(F70,Tipo!$C$12:$C$27,1,FALSE),"NO")</f>
        <v>Prestación de servicios profesionales y de apoyo a la gestión, o para la ejecución de trabajos artísticos que sólo puedan encomendarse a determinadas personas naturales;</v>
      </c>
      <c r="AL70" s="110" t="str">
        <f t="shared" si="23"/>
        <v>Inversión</v>
      </c>
      <c r="AM70" s="110">
        <f t="shared" si="24"/>
        <v>19</v>
      </c>
      <c r="AN70" s="58"/>
      <c r="AO70" s="58"/>
      <c r="AP70" s="58"/>
    </row>
    <row r="71" spans="1:42" s="57" customFormat="1" ht="27" customHeight="1" x14ac:dyDescent="0.25">
      <c r="A71" s="91">
        <v>582019</v>
      </c>
      <c r="B71" s="106">
        <v>2019</v>
      </c>
      <c r="C71" s="92" t="s">
        <v>359</v>
      </c>
      <c r="D71" s="94" t="s">
        <v>161</v>
      </c>
      <c r="E71" s="92" t="s">
        <v>38</v>
      </c>
      <c r="F71" s="93" t="s">
        <v>182</v>
      </c>
      <c r="G71" s="94" t="s">
        <v>715</v>
      </c>
      <c r="H71" s="95" t="s">
        <v>156</v>
      </c>
      <c r="I71" s="96">
        <v>19</v>
      </c>
      <c r="J71" s="97" t="str">
        <f>IF(ISERROR(VLOOKUP(I71,Eje_Pilar!$C$2:$E$47,2,FALSE))," ",VLOOKUP(I71,Eje_Pilar!$C$2:$E$47,2,FALSE))</f>
        <v>Seguridad y convivencia para todos</v>
      </c>
      <c r="K71" s="97" t="str">
        <f>IF(ISERROR(VLOOKUP(I71,Eje_Pilar!$C$2:$E$47,3,FALSE))," ",VLOOKUP(I71,Eje_Pilar!$C$2:$E$47,3,FALSE))</f>
        <v>Pilar 3 Construcción de Comunidad y Cultura Ciudadana</v>
      </c>
      <c r="L71" s="98" t="s">
        <v>887</v>
      </c>
      <c r="M71" s="91" t="s">
        <v>959</v>
      </c>
      <c r="N71" s="99" t="s">
        <v>1296</v>
      </c>
      <c r="O71" s="100">
        <v>24200000</v>
      </c>
      <c r="P71" s="101"/>
      <c r="Q71" s="102"/>
      <c r="R71" s="103">
        <v>1</v>
      </c>
      <c r="S71" s="100">
        <v>1760000</v>
      </c>
      <c r="T71" s="104">
        <f t="shared" si="25"/>
        <v>25960000</v>
      </c>
      <c r="U71" s="132">
        <v>21627000</v>
      </c>
      <c r="V71" s="105">
        <v>43503</v>
      </c>
      <c r="W71" s="105">
        <v>43503</v>
      </c>
      <c r="X71" s="105">
        <v>43836</v>
      </c>
      <c r="Y71" s="106">
        <v>330</v>
      </c>
      <c r="Z71" s="106"/>
      <c r="AA71" s="107"/>
      <c r="AB71" s="91"/>
      <c r="AC71" s="91" t="s">
        <v>1591</v>
      </c>
      <c r="AD71" s="91"/>
      <c r="AE71" s="91"/>
      <c r="AF71" s="108">
        <f t="shared" si="5"/>
        <v>0.83308936825885982</v>
      </c>
      <c r="AG71" s="109"/>
      <c r="AH71" s="130">
        <f>IF(SUMPRODUCT((A$14:A71=A71)*(B$14:B71=B71)*(C$14:C71=C71))&gt;1,0,1)</f>
        <v>1</v>
      </c>
      <c r="AI71" s="110" t="str">
        <f t="shared" si="21"/>
        <v>Contratos de prestación de servicios profesionales y de apoyo a la gestión</v>
      </c>
      <c r="AJ71" s="110" t="str">
        <f t="shared" si="22"/>
        <v>Contratación directa</v>
      </c>
      <c r="AK71" s="111" t="str">
        <f>IFERROR(VLOOKUP(F71,Tipo!$C$12:$C$27,1,FALSE),"NO")</f>
        <v>Prestación de servicios profesionales y de apoyo a la gestión, o para la ejecución de trabajos artísticos que sólo puedan encomendarse a determinadas personas naturales;</v>
      </c>
      <c r="AL71" s="110" t="str">
        <f t="shared" si="23"/>
        <v>Inversión</v>
      </c>
      <c r="AM71" s="110">
        <f t="shared" si="24"/>
        <v>19</v>
      </c>
      <c r="AN71" s="58"/>
      <c r="AO71" s="58"/>
      <c r="AP71" s="58"/>
    </row>
    <row r="72" spans="1:42" s="57" customFormat="1" ht="27" customHeight="1" x14ac:dyDescent="0.25">
      <c r="A72" s="91">
        <v>592019</v>
      </c>
      <c r="B72" s="106">
        <v>2019</v>
      </c>
      <c r="C72" s="92" t="s">
        <v>360</v>
      </c>
      <c r="D72" s="94" t="s">
        <v>161</v>
      </c>
      <c r="E72" s="92" t="s">
        <v>38</v>
      </c>
      <c r="F72" s="93" t="s">
        <v>182</v>
      </c>
      <c r="G72" s="94" t="s">
        <v>716</v>
      </c>
      <c r="H72" s="95" t="s">
        <v>156</v>
      </c>
      <c r="I72" s="96">
        <v>19</v>
      </c>
      <c r="J72" s="97" t="str">
        <f>IF(ISERROR(VLOOKUP(I72,Eje_Pilar!$C$2:$E$47,2,FALSE))," ",VLOOKUP(I72,Eje_Pilar!$C$2:$E$47,2,FALSE))</f>
        <v>Seguridad y convivencia para todos</v>
      </c>
      <c r="K72" s="97" t="str">
        <f>IF(ISERROR(VLOOKUP(I72,Eje_Pilar!$C$2:$E$47,3,FALSE))," ",VLOOKUP(I72,Eje_Pilar!$C$2:$E$47,3,FALSE))</f>
        <v>Pilar 3 Construcción de Comunidad y Cultura Ciudadana</v>
      </c>
      <c r="L72" s="98" t="s">
        <v>887</v>
      </c>
      <c r="M72" s="91" t="s">
        <v>960</v>
      </c>
      <c r="N72" s="99" t="s">
        <v>1297</v>
      </c>
      <c r="O72" s="100">
        <v>33000000</v>
      </c>
      <c r="P72" s="101"/>
      <c r="Q72" s="102"/>
      <c r="R72" s="103">
        <v>1</v>
      </c>
      <c r="S72" s="100">
        <v>2640000</v>
      </c>
      <c r="T72" s="104">
        <f t="shared" si="25"/>
        <v>35640000</v>
      </c>
      <c r="U72" s="132">
        <v>32450000</v>
      </c>
      <c r="V72" s="105">
        <v>43503</v>
      </c>
      <c r="W72" s="105">
        <v>43503</v>
      </c>
      <c r="X72" s="105">
        <v>43836</v>
      </c>
      <c r="Y72" s="106">
        <v>330</v>
      </c>
      <c r="Z72" s="106"/>
      <c r="AA72" s="107"/>
      <c r="AB72" s="91"/>
      <c r="AC72" s="91" t="s">
        <v>1591</v>
      </c>
      <c r="AD72" s="91"/>
      <c r="AE72" s="91"/>
      <c r="AF72" s="108">
        <f t="shared" si="5"/>
        <v>0.91049382716049387</v>
      </c>
      <c r="AG72" s="109"/>
      <c r="AH72" s="130">
        <f>IF(SUMPRODUCT((A$14:A72=A72)*(B$14:B72=B72)*(C$14:C72=C72))&gt;1,0,1)</f>
        <v>1</v>
      </c>
      <c r="AI72" s="110" t="str">
        <f t="shared" si="21"/>
        <v>Contratos de prestación de servicios profesionales y de apoyo a la gestión</v>
      </c>
      <c r="AJ72" s="110" t="str">
        <f t="shared" si="22"/>
        <v>Contratación directa</v>
      </c>
      <c r="AK72" s="111" t="str">
        <f>IFERROR(VLOOKUP(F72,Tipo!$C$12:$C$27,1,FALSE),"NO")</f>
        <v>Prestación de servicios profesionales y de apoyo a la gestión, o para la ejecución de trabajos artísticos que sólo puedan encomendarse a determinadas personas naturales;</v>
      </c>
      <c r="AL72" s="110" t="str">
        <f t="shared" si="23"/>
        <v>Inversión</v>
      </c>
      <c r="AM72" s="110">
        <f t="shared" si="24"/>
        <v>19</v>
      </c>
      <c r="AN72" s="58"/>
      <c r="AO72" s="58"/>
      <c r="AP72" s="58"/>
    </row>
    <row r="73" spans="1:42" s="57" customFormat="1" ht="27" customHeight="1" x14ac:dyDescent="0.25">
      <c r="A73" s="91">
        <v>602019</v>
      </c>
      <c r="B73" s="106">
        <v>2019</v>
      </c>
      <c r="C73" s="92" t="s">
        <v>361</v>
      </c>
      <c r="D73" s="94" t="s">
        <v>161</v>
      </c>
      <c r="E73" s="92" t="s">
        <v>38</v>
      </c>
      <c r="F73" s="93" t="s">
        <v>182</v>
      </c>
      <c r="G73" s="94" t="s">
        <v>716</v>
      </c>
      <c r="H73" s="95" t="s">
        <v>156</v>
      </c>
      <c r="I73" s="96">
        <v>19</v>
      </c>
      <c r="J73" s="97" t="str">
        <f>IF(ISERROR(VLOOKUP(I73,Eje_Pilar!$C$2:$E$47,2,FALSE))," ",VLOOKUP(I73,Eje_Pilar!$C$2:$E$47,2,FALSE))</f>
        <v>Seguridad y convivencia para todos</v>
      </c>
      <c r="K73" s="97" t="str">
        <f>IF(ISERROR(VLOOKUP(I73,Eje_Pilar!$C$2:$E$47,3,FALSE))," ",VLOOKUP(I73,Eje_Pilar!$C$2:$E$47,3,FALSE))</f>
        <v>Pilar 3 Construcción de Comunidad y Cultura Ciudadana</v>
      </c>
      <c r="L73" s="98" t="s">
        <v>887</v>
      </c>
      <c r="M73" s="91" t="s">
        <v>961</v>
      </c>
      <c r="N73" s="99" t="s">
        <v>1298</v>
      </c>
      <c r="O73" s="100">
        <v>33000000</v>
      </c>
      <c r="P73" s="101"/>
      <c r="Q73" s="102"/>
      <c r="R73" s="103">
        <v>1</v>
      </c>
      <c r="S73" s="100">
        <v>2640000</v>
      </c>
      <c r="T73" s="104">
        <f t="shared" si="25"/>
        <v>35640000</v>
      </c>
      <c r="U73" s="132">
        <v>32450000</v>
      </c>
      <c r="V73" s="105">
        <v>43503</v>
      </c>
      <c r="W73" s="105">
        <v>43503</v>
      </c>
      <c r="X73" s="105">
        <v>43836</v>
      </c>
      <c r="Y73" s="106">
        <v>330</v>
      </c>
      <c r="Z73" s="106"/>
      <c r="AA73" s="107"/>
      <c r="AB73" s="91"/>
      <c r="AC73" s="91" t="s">
        <v>1591</v>
      </c>
      <c r="AD73" s="91"/>
      <c r="AE73" s="91"/>
      <c r="AF73" s="108">
        <f t="shared" si="5"/>
        <v>0.91049382716049387</v>
      </c>
      <c r="AG73" s="109"/>
      <c r="AH73" s="130">
        <f>IF(SUMPRODUCT((A$14:A73=A73)*(B$14:B73=B73)*(C$14:C73=C73))&gt;1,0,1)</f>
        <v>1</v>
      </c>
      <c r="AI73" s="110" t="str">
        <f t="shared" si="21"/>
        <v>Contratos de prestación de servicios profesionales y de apoyo a la gestión</v>
      </c>
      <c r="AJ73" s="110" t="str">
        <f t="shared" si="22"/>
        <v>Contratación directa</v>
      </c>
      <c r="AK73" s="111" t="str">
        <f>IFERROR(VLOOKUP(F73,Tipo!$C$12:$C$27,1,FALSE),"NO")</f>
        <v>Prestación de servicios profesionales y de apoyo a la gestión, o para la ejecución de trabajos artísticos que sólo puedan encomendarse a determinadas personas naturales;</v>
      </c>
      <c r="AL73" s="110" t="str">
        <f t="shared" si="23"/>
        <v>Inversión</v>
      </c>
      <c r="AM73" s="110">
        <f t="shared" si="24"/>
        <v>19</v>
      </c>
      <c r="AN73" s="58"/>
      <c r="AO73" s="58"/>
      <c r="AP73" s="58"/>
    </row>
    <row r="74" spans="1:42" s="57" customFormat="1" ht="27" customHeight="1" x14ac:dyDescent="0.25">
      <c r="A74" s="91">
        <v>612019</v>
      </c>
      <c r="B74" s="106">
        <v>2019</v>
      </c>
      <c r="C74" s="92" t="s">
        <v>362</v>
      </c>
      <c r="D74" s="94" t="s">
        <v>161</v>
      </c>
      <c r="E74" s="92" t="s">
        <v>38</v>
      </c>
      <c r="F74" s="93" t="s">
        <v>182</v>
      </c>
      <c r="G74" s="94" t="s">
        <v>717</v>
      </c>
      <c r="H74" s="95" t="s">
        <v>156</v>
      </c>
      <c r="I74" s="96">
        <v>19</v>
      </c>
      <c r="J74" s="97" t="str">
        <f>IF(ISERROR(VLOOKUP(I74,Eje_Pilar!$C$2:$E$47,2,FALSE))," ",VLOOKUP(I74,Eje_Pilar!$C$2:$E$47,2,FALSE))</f>
        <v>Seguridad y convivencia para todos</v>
      </c>
      <c r="K74" s="97" t="str">
        <f>IF(ISERROR(VLOOKUP(I74,Eje_Pilar!$C$2:$E$47,3,FALSE))," ",VLOOKUP(I74,Eje_Pilar!$C$2:$E$47,3,FALSE))</f>
        <v>Pilar 3 Construcción de Comunidad y Cultura Ciudadana</v>
      </c>
      <c r="L74" s="98" t="s">
        <v>887</v>
      </c>
      <c r="M74" s="91" t="s">
        <v>962</v>
      </c>
      <c r="N74" s="99" t="s">
        <v>1299</v>
      </c>
      <c r="O74" s="100">
        <v>60500000</v>
      </c>
      <c r="P74" s="101"/>
      <c r="Q74" s="102"/>
      <c r="R74" s="103">
        <v>1</v>
      </c>
      <c r="S74" s="100">
        <v>4400000</v>
      </c>
      <c r="T74" s="104">
        <f t="shared" si="25"/>
        <v>64900000</v>
      </c>
      <c r="U74" s="132">
        <v>59401999</v>
      </c>
      <c r="V74" s="105">
        <v>43503</v>
      </c>
      <c r="W74" s="105">
        <v>43504</v>
      </c>
      <c r="X74" s="105">
        <v>43837</v>
      </c>
      <c r="Y74" s="106">
        <v>330</v>
      </c>
      <c r="Z74" s="106"/>
      <c r="AA74" s="107"/>
      <c r="AB74" s="91"/>
      <c r="AC74" s="91" t="s">
        <v>1591</v>
      </c>
      <c r="AD74" s="91"/>
      <c r="AE74" s="91"/>
      <c r="AF74" s="108">
        <f t="shared" si="5"/>
        <v>0.91528503852080123</v>
      </c>
      <c r="AG74" s="109"/>
      <c r="AH74" s="130">
        <f>IF(SUMPRODUCT((A$14:A74=A74)*(B$14:B74=B74)*(C$14:C74=C74))&gt;1,0,1)</f>
        <v>1</v>
      </c>
      <c r="AI74" s="110" t="str">
        <f t="shared" si="21"/>
        <v>Contratos de prestación de servicios profesionales y de apoyo a la gestión</v>
      </c>
      <c r="AJ74" s="110" t="str">
        <f t="shared" si="22"/>
        <v>Contratación directa</v>
      </c>
      <c r="AK74" s="111" t="str">
        <f>IFERROR(VLOOKUP(F74,Tipo!$C$12:$C$27,1,FALSE),"NO")</f>
        <v>Prestación de servicios profesionales y de apoyo a la gestión, o para la ejecución de trabajos artísticos que sólo puedan encomendarse a determinadas personas naturales;</v>
      </c>
      <c r="AL74" s="110" t="str">
        <f t="shared" si="23"/>
        <v>Inversión</v>
      </c>
      <c r="AM74" s="110">
        <f t="shared" si="24"/>
        <v>19</v>
      </c>
      <c r="AN74" s="58"/>
      <c r="AO74" s="58"/>
      <c r="AP74" s="58"/>
    </row>
    <row r="75" spans="1:42" s="57" customFormat="1" ht="27" customHeight="1" x14ac:dyDescent="0.25">
      <c r="A75" s="91">
        <v>622019</v>
      </c>
      <c r="B75" s="106">
        <v>2019</v>
      </c>
      <c r="C75" s="92" t="s">
        <v>363</v>
      </c>
      <c r="D75" s="94" t="s">
        <v>161</v>
      </c>
      <c r="E75" s="92" t="s">
        <v>38</v>
      </c>
      <c r="F75" s="93" t="s">
        <v>182</v>
      </c>
      <c r="G75" s="94" t="s">
        <v>718</v>
      </c>
      <c r="H75" s="95" t="s">
        <v>156</v>
      </c>
      <c r="I75" s="96">
        <v>3</v>
      </c>
      <c r="J75" s="97" t="str">
        <f>IF(ISERROR(VLOOKUP(I75,Eje_Pilar!$C$2:$E$47,2,FALSE))," ",VLOOKUP(I75,Eje_Pilar!$C$2:$E$47,2,FALSE))</f>
        <v>Igualdad y autonomía para una Bogotá incluyente</v>
      </c>
      <c r="K75" s="97" t="str">
        <f>IF(ISERROR(VLOOKUP(I75,Eje_Pilar!$C$2:$E$47,3,FALSE))," ",VLOOKUP(I75,Eje_Pilar!$C$2:$E$47,3,FALSE))</f>
        <v>Pilar 1 Igualdad de Calidad de Vida</v>
      </c>
      <c r="L75" s="98" t="s">
        <v>888</v>
      </c>
      <c r="M75" s="91" t="s">
        <v>963</v>
      </c>
      <c r="N75" s="99" t="s">
        <v>1300</v>
      </c>
      <c r="O75" s="100">
        <v>57200000</v>
      </c>
      <c r="P75" s="101"/>
      <c r="Q75" s="102"/>
      <c r="R75" s="103">
        <v>1</v>
      </c>
      <c r="S75" s="100">
        <v>3986667</v>
      </c>
      <c r="T75" s="104">
        <f t="shared" si="25"/>
        <v>61186667</v>
      </c>
      <c r="U75" s="132">
        <v>55986659</v>
      </c>
      <c r="V75" s="105">
        <v>43504</v>
      </c>
      <c r="W75" s="105">
        <v>43504</v>
      </c>
      <c r="X75" s="105">
        <v>43837</v>
      </c>
      <c r="Y75" s="106">
        <v>330</v>
      </c>
      <c r="Z75" s="106"/>
      <c r="AA75" s="107"/>
      <c r="AB75" s="91"/>
      <c r="AC75" s="91" t="s">
        <v>1591</v>
      </c>
      <c r="AD75" s="91"/>
      <c r="AE75" s="91"/>
      <c r="AF75" s="108">
        <f t="shared" si="5"/>
        <v>0.91501403402149684</v>
      </c>
      <c r="AG75" s="109"/>
      <c r="AH75" s="130">
        <f>IF(SUMPRODUCT((A$14:A75=A75)*(B$14:B75=B75)*(C$14:C75=C75))&gt;1,0,1)</f>
        <v>1</v>
      </c>
      <c r="AI75" s="110" t="str">
        <f t="shared" si="21"/>
        <v>Contratos de prestación de servicios profesionales y de apoyo a la gestión</v>
      </c>
      <c r="AJ75" s="110" t="str">
        <f t="shared" si="22"/>
        <v>Contratación directa</v>
      </c>
      <c r="AK75" s="111" t="str">
        <f>IFERROR(VLOOKUP(F75,Tipo!$C$12:$C$27,1,FALSE),"NO")</f>
        <v>Prestación de servicios profesionales y de apoyo a la gestión, o para la ejecución de trabajos artísticos que sólo puedan encomendarse a determinadas personas naturales;</v>
      </c>
      <c r="AL75" s="110" t="str">
        <f t="shared" si="23"/>
        <v>Inversión</v>
      </c>
      <c r="AM75" s="110">
        <f t="shared" si="24"/>
        <v>3</v>
      </c>
      <c r="AN75" s="58"/>
      <c r="AO75" s="58"/>
      <c r="AP75" s="58"/>
    </row>
    <row r="76" spans="1:42" s="57" customFormat="1" ht="27" customHeight="1" x14ac:dyDescent="0.25">
      <c r="A76" s="91">
        <v>632019</v>
      </c>
      <c r="B76" s="106">
        <v>2019</v>
      </c>
      <c r="C76" s="92" t="s">
        <v>364</v>
      </c>
      <c r="D76" s="94" t="s">
        <v>161</v>
      </c>
      <c r="E76" s="92" t="s">
        <v>38</v>
      </c>
      <c r="F76" s="93" t="s">
        <v>182</v>
      </c>
      <c r="G76" s="94" t="s">
        <v>718</v>
      </c>
      <c r="H76" s="95" t="s">
        <v>156</v>
      </c>
      <c r="I76" s="96">
        <v>3</v>
      </c>
      <c r="J76" s="97" t="str">
        <f>IF(ISERROR(VLOOKUP(I76,Eje_Pilar!$C$2:$E$47,2,FALSE))," ",VLOOKUP(I76,Eje_Pilar!$C$2:$E$47,2,FALSE))</f>
        <v>Igualdad y autonomía para una Bogotá incluyente</v>
      </c>
      <c r="K76" s="97" t="str">
        <f>IF(ISERROR(VLOOKUP(I76,Eje_Pilar!$C$2:$E$47,3,FALSE))," ",VLOOKUP(I76,Eje_Pilar!$C$2:$E$47,3,FALSE))</f>
        <v>Pilar 1 Igualdad de Calidad de Vida</v>
      </c>
      <c r="L76" s="98" t="s">
        <v>888</v>
      </c>
      <c r="M76" s="91" t="s">
        <v>964</v>
      </c>
      <c r="N76" s="99" t="s">
        <v>1301</v>
      </c>
      <c r="O76" s="100">
        <v>57200000</v>
      </c>
      <c r="P76" s="101"/>
      <c r="Q76" s="102"/>
      <c r="R76" s="103">
        <v>1</v>
      </c>
      <c r="S76" s="100">
        <v>3986667</v>
      </c>
      <c r="T76" s="104">
        <f t="shared" si="25"/>
        <v>61186667</v>
      </c>
      <c r="U76" s="132">
        <v>55986659</v>
      </c>
      <c r="V76" s="105">
        <v>43504</v>
      </c>
      <c r="W76" s="105">
        <v>43504</v>
      </c>
      <c r="X76" s="105">
        <v>43837</v>
      </c>
      <c r="Y76" s="106">
        <v>330</v>
      </c>
      <c r="Z76" s="106"/>
      <c r="AA76" s="107"/>
      <c r="AB76" s="91"/>
      <c r="AC76" s="91" t="s">
        <v>1591</v>
      </c>
      <c r="AD76" s="91"/>
      <c r="AE76" s="91"/>
      <c r="AF76" s="108">
        <f t="shared" si="5"/>
        <v>0.91501403402149684</v>
      </c>
      <c r="AG76" s="109"/>
      <c r="AH76" s="130">
        <f>IF(SUMPRODUCT((A$14:A76=A76)*(B$14:B76=B76)*(C$14:C76=C76))&gt;1,0,1)</f>
        <v>1</v>
      </c>
      <c r="AI76" s="110" t="str">
        <f t="shared" si="21"/>
        <v>Contratos de prestación de servicios profesionales y de apoyo a la gestión</v>
      </c>
      <c r="AJ76" s="110" t="str">
        <f t="shared" si="22"/>
        <v>Contratación directa</v>
      </c>
      <c r="AK76" s="111" t="str">
        <f>IFERROR(VLOOKUP(F76,Tipo!$C$12:$C$27,1,FALSE),"NO")</f>
        <v>Prestación de servicios profesionales y de apoyo a la gestión, o para la ejecución de trabajos artísticos que sólo puedan encomendarse a determinadas personas naturales;</v>
      </c>
      <c r="AL76" s="110" t="str">
        <f t="shared" si="23"/>
        <v>Inversión</v>
      </c>
      <c r="AM76" s="110">
        <f t="shared" si="24"/>
        <v>3</v>
      </c>
      <c r="AN76" s="58"/>
      <c r="AO76" s="58"/>
      <c r="AP76" s="58"/>
    </row>
    <row r="77" spans="1:42" s="57" customFormat="1" ht="27" customHeight="1" x14ac:dyDescent="0.25">
      <c r="A77" s="91">
        <v>642019</v>
      </c>
      <c r="B77" s="106">
        <v>2019</v>
      </c>
      <c r="C77" s="92" t="s">
        <v>365</v>
      </c>
      <c r="D77" s="94" t="s">
        <v>161</v>
      </c>
      <c r="E77" s="92" t="s">
        <v>38</v>
      </c>
      <c r="F77" s="93" t="s">
        <v>182</v>
      </c>
      <c r="G77" s="94" t="s">
        <v>708</v>
      </c>
      <c r="H77" s="95" t="s">
        <v>156</v>
      </c>
      <c r="I77" s="96">
        <v>45</v>
      </c>
      <c r="J77" s="97" t="str">
        <f>IF(ISERROR(VLOOKUP(I77,Eje_Pilar!$C$2:$E$47,2,FALSE))," ",VLOOKUP(I77,Eje_Pilar!$C$2:$E$47,2,FALSE))</f>
        <v>Gobernanza e influencia local, regional e internacional</v>
      </c>
      <c r="K77" s="97" t="str">
        <f>IF(ISERROR(VLOOKUP(I77,Eje_Pilar!$C$2:$E$47,3,FALSE))," ",VLOOKUP(I77,Eje_Pilar!$C$2:$E$47,3,FALSE))</f>
        <v>Eje Transversal 4 Gobierno Legitimo, Fortalecimiento Local y Eficiencia</v>
      </c>
      <c r="L77" s="98" t="s">
        <v>885</v>
      </c>
      <c r="M77" s="91" t="s">
        <v>965</v>
      </c>
      <c r="N77" s="99" t="s">
        <v>1302</v>
      </c>
      <c r="O77" s="100">
        <v>59400000</v>
      </c>
      <c r="P77" s="101"/>
      <c r="Q77" s="102"/>
      <c r="R77" s="103">
        <v>1</v>
      </c>
      <c r="S77" s="100">
        <v>3600000</v>
      </c>
      <c r="T77" s="104">
        <f t="shared" si="25"/>
        <v>63000000</v>
      </c>
      <c r="U77" s="132">
        <v>57600000</v>
      </c>
      <c r="V77" s="105">
        <v>43507</v>
      </c>
      <c r="W77" s="105">
        <v>43507</v>
      </c>
      <c r="X77" s="105">
        <v>43840</v>
      </c>
      <c r="Y77" s="106">
        <v>330</v>
      </c>
      <c r="Z77" s="106"/>
      <c r="AA77" s="107"/>
      <c r="AB77" s="91"/>
      <c r="AC77" s="91" t="s">
        <v>1591</v>
      </c>
      <c r="AD77" s="91"/>
      <c r="AE77" s="91"/>
      <c r="AF77" s="108">
        <f t="shared" si="5"/>
        <v>0.91428571428571426</v>
      </c>
      <c r="AG77" s="109"/>
      <c r="AH77" s="130">
        <f>IF(SUMPRODUCT((A$14:A77=A77)*(B$14:B77=B77)*(C$14:C77=C77))&gt;1,0,1)</f>
        <v>1</v>
      </c>
      <c r="AI77" s="110" t="str">
        <f t="shared" si="21"/>
        <v>Contratos de prestación de servicios profesionales y de apoyo a la gestión</v>
      </c>
      <c r="AJ77" s="110" t="str">
        <f t="shared" si="22"/>
        <v>Contratación directa</v>
      </c>
      <c r="AK77" s="111" t="str">
        <f>IFERROR(VLOOKUP(F77,Tipo!$C$12:$C$27,1,FALSE),"NO")</f>
        <v>Prestación de servicios profesionales y de apoyo a la gestión, o para la ejecución de trabajos artísticos que sólo puedan encomendarse a determinadas personas naturales;</v>
      </c>
      <c r="AL77" s="110" t="str">
        <f t="shared" si="23"/>
        <v>Inversión</v>
      </c>
      <c r="AM77" s="110">
        <f t="shared" si="24"/>
        <v>45</v>
      </c>
      <c r="AN77" s="58"/>
      <c r="AO77" s="58"/>
      <c r="AP77" s="58"/>
    </row>
    <row r="78" spans="1:42" s="57" customFormat="1" ht="27" customHeight="1" x14ac:dyDescent="0.25">
      <c r="A78" s="91">
        <v>652019</v>
      </c>
      <c r="B78" s="106">
        <v>2019</v>
      </c>
      <c r="C78" s="92" t="s">
        <v>366</v>
      </c>
      <c r="D78" s="94" t="s">
        <v>161</v>
      </c>
      <c r="E78" s="92" t="s">
        <v>38</v>
      </c>
      <c r="F78" s="93" t="s">
        <v>182</v>
      </c>
      <c r="G78" s="94" t="s">
        <v>719</v>
      </c>
      <c r="H78" s="95" t="s">
        <v>156</v>
      </c>
      <c r="I78" s="96">
        <v>45</v>
      </c>
      <c r="J78" s="97" t="str">
        <f>IF(ISERROR(VLOOKUP(I78,Eje_Pilar!$C$2:$E$47,2,FALSE))," ",VLOOKUP(I78,Eje_Pilar!$C$2:$E$47,2,FALSE))</f>
        <v>Gobernanza e influencia local, regional e internacional</v>
      </c>
      <c r="K78" s="97" t="str">
        <f>IF(ISERROR(VLOOKUP(I78,Eje_Pilar!$C$2:$E$47,3,FALSE))," ",VLOOKUP(I78,Eje_Pilar!$C$2:$E$47,3,FALSE))</f>
        <v>Eje Transversal 4 Gobierno Legitimo, Fortalecimiento Local y Eficiencia</v>
      </c>
      <c r="L78" s="98" t="s">
        <v>885</v>
      </c>
      <c r="M78" s="91" t="s">
        <v>966</v>
      </c>
      <c r="N78" s="99" t="s">
        <v>1303</v>
      </c>
      <c r="O78" s="100">
        <v>69300000</v>
      </c>
      <c r="P78" s="101"/>
      <c r="Q78" s="102"/>
      <c r="R78" s="103"/>
      <c r="S78" s="100"/>
      <c r="T78" s="104">
        <f t="shared" si="25"/>
        <v>69300000</v>
      </c>
      <c r="U78" s="132">
        <v>67200000</v>
      </c>
      <c r="V78" s="105">
        <v>43524</v>
      </c>
      <c r="W78" s="105">
        <v>43507</v>
      </c>
      <c r="X78" s="105">
        <v>43840</v>
      </c>
      <c r="Y78" s="106">
        <v>330</v>
      </c>
      <c r="Z78" s="106"/>
      <c r="AA78" s="107"/>
      <c r="AB78" s="91"/>
      <c r="AC78" s="91" t="s">
        <v>1591</v>
      </c>
      <c r="AD78" s="91"/>
      <c r="AE78" s="91"/>
      <c r="AF78" s="108">
        <f t="shared" si="5"/>
        <v>0.96969696969696972</v>
      </c>
      <c r="AG78" s="109"/>
      <c r="AH78" s="130">
        <f>IF(SUMPRODUCT((A$14:A78=A78)*(B$14:B78=B78)*(C$14:C78=C78))&gt;1,0,1)</f>
        <v>1</v>
      </c>
      <c r="AI78" s="110" t="str">
        <f t="shared" si="21"/>
        <v>Contratos de prestación de servicios profesionales y de apoyo a la gestión</v>
      </c>
      <c r="AJ78" s="110" t="str">
        <f t="shared" si="22"/>
        <v>Contratación directa</v>
      </c>
      <c r="AK78" s="111" t="str">
        <f>IFERROR(VLOOKUP(F78,Tipo!$C$12:$C$27,1,FALSE),"NO")</f>
        <v>Prestación de servicios profesionales y de apoyo a la gestión, o para la ejecución de trabajos artísticos que sólo puedan encomendarse a determinadas personas naturales;</v>
      </c>
      <c r="AL78" s="110" t="str">
        <f t="shared" si="23"/>
        <v>Inversión</v>
      </c>
      <c r="AM78" s="110">
        <f t="shared" si="24"/>
        <v>45</v>
      </c>
      <c r="AN78" s="58"/>
      <c r="AO78" s="58"/>
      <c r="AP78" s="58"/>
    </row>
    <row r="79" spans="1:42" s="57" customFormat="1" ht="27" customHeight="1" x14ac:dyDescent="0.25">
      <c r="A79" s="91">
        <v>662019</v>
      </c>
      <c r="B79" s="106">
        <v>2019</v>
      </c>
      <c r="C79" s="92" t="s">
        <v>367</v>
      </c>
      <c r="D79" s="94" t="s">
        <v>161</v>
      </c>
      <c r="E79" s="92" t="s">
        <v>38</v>
      </c>
      <c r="F79" s="93" t="s">
        <v>182</v>
      </c>
      <c r="G79" s="94" t="s">
        <v>720</v>
      </c>
      <c r="H79" s="95" t="s">
        <v>156</v>
      </c>
      <c r="I79" s="96">
        <v>3</v>
      </c>
      <c r="J79" s="97" t="str">
        <f>IF(ISERROR(VLOOKUP(I79,Eje_Pilar!$C$2:$E$47,2,FALSE))," ",VLOOKUP(I79,Eje_Pilar!$C$2:$E$47,2,FALSE))</f>
        <v>Igualdad y autonomía para una Bogotá incluyente</v>
      </c>
      <c r="K79" s="97" t="str">
        <f>IF(ISERROR(VLOOKUP(I79,Eje_Pilar!$C$2:$E$47,3,FALSE))," ",VLOOKUP(I79,Eje_Pilar!$C$2:$E$47,3,FALSE))</f>
        <v>Pilar 1 Igualdad de Calidad de Vida</v>
      </c>
      <c r="L79" s="98" t="s">
        <v>888</v>
      </c>
      <c r="M79" s="91" t="s">
        <v>967</v>
      </c>
      <c r="N79" s="99" t="s">
        <v>1304</v>
      </c>
      <c r="O79" s="100">
        <v>35200000</v>
      </c>
      <c r="P79" s="101"/>
      <c r="Q79" s="102"/>
      <c r="R79" s="103">
        <v>1</v>
      </c>
      <c r="S79" s="100">
        <v>2026667</v>
      </c>
      <c r="T79" s="104">
        <f t="shared" si="25"/>
        <v>37226667</v>
      </c>
      <c r="U79" s="132">
        <v>34026654</v>
      </c>
      <c r="V79" s="105">
        <v>43504</v>
      </c>
      <c r="W79" s="105">
        <v>43504</v>
      </c>
      <c r="X79" s="105">
        <v>43837</v>
      </c>
      <c r="Y79" s="106">
        <v>330</v>
      </c>
      <c r="Z79" s="106"/>
      <c r="AA79" s="107"/>
      <c r="AB79" s="91"/>
      <c r="AC79" s="91" t="s">
        <v>1591</v>
      </c>
      <c r="AD79" s="91"/>
      <c r="AE79" s="91"/>
      <c r="AF79" s="108">
        <f t="shared" si="5"/>
        <v>0.91403976617084737</v>
      </c>
      <c r="AG79" s="109"/>
      <c r="AH79" s="130">
        <f>IF(SUMPRODUCT((A$14:A79=A79)*(B$14:B79=B79)*(C$14:C79=C79))&gt;1,0,1)</f>
        <v>1</v>
      </c>
      <c r="AI79" s="110" t="str">
        <f t="shared" si="21"/>
        <v>Contratos de prestación de servicios profesionales y de apoyo a la gestión</v>
      </c>
      <c r="AJ79" s="110" t="str">
        <f t="shared" si="22"/>
        <v>Contratación directa</v>
      </c>
      <c r="AK79" s="111" t="str">
        <f>IFERROR(VLOOKUP(F79,Tipo!$C$12:$C$27,1,FALSE),"NO")</f>
        <v>Prestación de servicios profesionales y de apoyo a la gestión, o para la ejecución de trabajos artísticos que sólo puedan encomendarse a determinadas personas naturales;</v>
      </c>
      <c r="AL79" s="110" t="str">
        <f t="shared" si="23"/>
        <v>Inversión</v>
      </c>
      <c r="AM79" s="110">
        <f t="shared" si="24"/>
        <v>3</v>
      </c>
      <c r="AN79" s="58"/>
      <c r="AO79" s="58"/>
      <c r="AP79" s="58"/>
    </row>
    <row r="80" spans="1:42" s="57" customFormat="1" ht="27" customHeight="1" x14ac:dyDescent="0.25">
      <c r="A80" s="91">
        <v>672019</v>
      </c>
      <c r="B80" s="106">
        <v>2019</v>
      </c>
      <c r="C80" s="92" t="s">
        <v>368</v>
      </c>
      <c r="D80" s="94" t="s">
        <v>161</v>
      </c>
      <c r="E80" s="92" t="s">
        <v>38</v>
      </c>
      <c r="F80" s="93" t="s">
        <v>182</v>
      </c>
      <c r="G80" s="94" t="s">
        <v>718</v>
      </c>
      <c r="H80" s="95" t="s">
        <v>156</v>
      </c>
      <c r="I80" s="96">
        <v>3</v>
      </c>
      <c r="J80" s="97" t="str">
        <f>IF(ISERROR(VLOOKUP(I80,Eje_Pilar!$C$2:$E$47,2,FALSE))," ",VLOOKUP(I80,Eje_Pilar!$C$2:$E$47,2,FALSE))</f>
        <v>Igualdad y autonomía para una Bogotá incluyente</v>
      </c>
      <c r="K80" s="97" t="str">
        <f>IF(ISERROR(VLOOKUP(I80,Eje_Pilar!$C$2:$E$47,3,FALSE))," ",VLOOKUP(I80,Eje_Pilar!$C$2:$E$47,3,FALSE))</f>
        <v>Pilar 1 Igualdad de Calidad de Vida</v>
      </c>
      <c r="L80" s="98" t="s">
        <v>888</v>
      </c>
      <c r="M80" s="91" t="s">
        <v>968</v>
      </c>
      <c r="N80" s="99" t="s">
        <v>1305</v>
      </c>
      <c r="O80" s="100">
        <v>57200000</v>
      </c>
      <c r="P80" s="101"/>
      <c r="Q80" s="102"/>
      <c r="R80" s="103">
        <v>1</v>
      </c>
      <c r="S80" s="100">
        <v>3200000</v>
      </c>
      <c r="T80" s="104">
        <f t="shared" si="25"/>
        <v>60400000</v>
      </c>
      <c r="U80" s="132">
        <v>51200000</v>
      </c>
      <c r="V80" s="105">
        <v>43504</v>
      </c>
      <c r="W80" s="105">
        <v>43507</v>
      </c>
      <c r="X80" s="105">
        <v>43840</v>
      </c>
      <c r="Y80" s="106">
        <v>330</v>
      </c>
      <c r="Z80" s="106"/>
      <c r="AA80" s="107"/>
      <c r="AB80" s="91"/>
      <c r="AC80" s="91" t="s">
        <v>1591</v>
      </c>
      <c r="AD80" s="91"/>
      <c r="AE80" s="91"/>
      <c r="AF80" s="108">
        <f t="shared" ref="AF80:AF143" si="26">IF(ISERROR(U80/T80),"-",(U80/T80))</f>
        <v>0.84768211920529801</v>
      </c>
      <c r="AG80" s="109"/>
      <c r="AH80" s="130">
        <f>IF(SUMPRODUCT((A$14:A80=A80)*(B$14:B80=B80)*(C$14:C80=C80))&gt;1,0,1)</f>
        <v>1</v>
      </c>
      <c r="AI80" s="110" t="str">
        <f t="shared" si="21"/>
        <v>Contratos de prestación de servicios profesionales y de apoyo a la gestión</v>
      </c>
      <c r="AJ80" s="110" t="str">
        <f t="shared" si="22"/>
        <v>Contratación directa</v>
      </c>
      <c r="AK80" s="111" t="str">
        <f>IFERROR(VLOOKUP(F80,Tipo!$C$12:$C$27,1,FALSE),"NO")</f>
        <v>Prestación de servicios profesionales y de apoyo a la gestión, o para la ejecución de trabajos artísticos que sólo puedan encomendarse a determinadas personas naturales;</v>
      </c>
      <c r="AL80" s="110" t="str">
        <f t="shared" si="23"/>
        <v>Inversión</v>
      </c>
      <c r="AM80" s="110">
        <f t="shared" si="24"/>
        <v>3</v>
      </c>
      <c r="AN80" s="58"/>
      <c r="AO80" s="58"/>
      <c r="AP80" s="58"/>
    </row>
    <row r="81" spans="1:42" s="57" customFormat="1" ht="27" customHeight="1" x14ac:dyDescent="0.25">
      <c r="A81" s="91">
        <v>682019</v>
      </c>
      <c r="B81" s="106">
        <v>2019</v>
      </c>
      <c r="C81" s="92" t="s">
        <v>369</v>
      </c>
      <c r="D81" s="94" t="s">
        <v>161</v>
      </c>
      <c r="E81" s="92" t="s">
        <v>38</v>
      </c>
      <c r="F81" s="93" t="s">
        <v>182</v>
      </c>
      <c r="G81" s="94" t="s">
        <v>721</v>
      </c>
      <c r="H81" s="95" t="s">
        <v>156</v>
      </c>
      <c r="I81" s="96">
        <v>3</v>
      </c>
      <c r="J81" s="97" t="str">
        <f>IF(ISERROR(VLOOKUP(I81,Eje_Pilar!$C$2:$E$47,2,FALSE))," ",VLOOKUP(I81,Eje_Pilar!$C$2:$E$47,2,FALSE))</f>
        <v>Igualdad y autonomía para una Bogotá incluyente</v>
      </c>
      <c r="K81" s="97" t="str">
        <f>IF(ISERROR(VLOOKUP(I81,Eje_Pilar!$C$2:$E$47,3,FALSE))," ",VLOOKUP(I81,Eje_Pilar!$C$2:$E$47,3,FALSE))</f>
        <v>Pilar 1 Igualdad de Calidad de Vida</v>
      </c>
      <c r="L81" s="98" t="s">
        <v>888</v>
      </c>
      <c r="M81" s="91" t="s">
        <v>969</v>
      </c>
      <c r="N81" s="99" t="s">
        <v>1306</v>
      </c>
      <c r="O81" s="100">
        <v>52800000</v>
      </c>
      <c r="P81" s="101"/>
      <c r="Q81" s="102"/>
      <c r="R81" s="103">
        <v>1</v>
      </c>
      <c r="S81" s="100">
        <v>3200000</v>
      </c>
      <c r="T81" s="104">
        <f t="shared" si="25"/>
        <v>56000000</v>
      </c>
      <c r="U81" s="132">
        <v>51200000</v>
      </c>
      <c r="V81" s="105">
        <v>43507</v>
      </c>
      <c r="W81" s="105">
        <v>43507</v>
      </c>
      <c r="X81" s="105">
        <v>43840</v>
      </c>
      <c r="Y81" s="106">
        <v>330</v>
      </c>
      <c r="Z81" s="106"/>
      <c r="AA81" s="107"/>
      <c r="AB81" s="91"/>
      <c r="AC81" s="91" t="s">
        <v>1591</v>
      </c>
      <c r="AD81" s="91"/>
      <c r="AE81" s="91"/>
      <c r="AF81" s="108">
        <f t="shared" si="26"/>
        <v>0.91428571428571426</v>
      </c>
      <c r="AG81" s="109"/>
      <c r="AH81" s="130">
        <f>IF(SUMPRODUCT((A$14:A81=A81)*(B$14:B81=B81)*(C$14:C81=C81))&gt;1,0,1)</f>
        <v>1</v>
      </c>
      <c r="AI81" s="110" t="str">
        <f t="shared" si="21"/>
        <v>Contratos de prestación de servicios profesionales y de apoyo a la gestión</v>
      </c>
      <c r="AJ81" s="110" t="str">
        <f t="shared" si="22"/>
        <v>Contratación directa</v>
      </c>
      <c r="AK81" s="111" t="str">
        <f>IFERROR(VLOOKUP(F81,Tipo!$C$12:$C$27,1,FALSE),"NO")</f>
        <v>Prestación de servicios profesionales y de apoyo a la gestión, o para la ejecución de trabajos artísticos que sólo puedan encomendarse a determinadas personas naturales;</v>
      </c>
      <c r="AL81" s="110" t="str">
        <f t="shared" si="23"/>
        <v>Inversión</v>
      </c>
      <c r="AM81" s="110">
        <f t="shared" si="24"/>
        <v>3</v>
      </c>
      <c r="AN81" s="58"/>
      <c r="AO81" s="58"/>
      <c r="AP81" s="58"/>
    </row>
    <row r="82" spans="1:42" s="57" customFormat="1" ht="27" customHeight="1" x14ac:dyDescent="0.25">
      <c r="A82" s="91">
        <v>692019</v>
      </c>
      <c r="B82" s="106">
        <v>2019</v>
      </c>
      <c r="C82" s="92" t="s">
        <v>370</v>
      </c>
      <c r="D82" s="94" t="s">
        <v>161</v>
      </c>
      <c r="E82" s="92" t="s">
        <v>38</v>
      </c>
      <c r="F82" s="93" t="s">
        <v>182</v>
      </c>
      <c r="G82" s="94" t="s">
        <v>721</v>
      </c>
      <c r="H82" s="95" t="s">
        <v>156</v>
      </c>
      <c r="I82" s="96">
        <v>3</v>
      </c>
      <c r="J82" s="97" t="str">
        <f>IF(ISERROR(VLOOKUP(I82,Eje_Pilar!$C$2:$E$47,2,FALSE))," ",VLOOKUP(I82,Eje_Pilar!$C$2:$E$47,2,FALSE))</f>
        <v>Igualdad y autonomía para una Bogotá incluyente</v>
      </c>
      <c r="K82" s="97" t="str">
        <f>IF(ISERROR(VLOOKUP(I82,Eje_Pilar!$C$2:$E$47,3,FALSE))," ",VLOOKUP(I82,Eje_Pilar!$C$2:$E$47,3,FALSE))</f>
        <v>Pilar 1 Igualdad de Calidad de Vida</v>
      </c>
      <c r="L82" s="98" t="s">
        <v>888</v>
      </c>
      <c r="M82" s="91" t="s">
        <v>970</v>
      </c>
      <c r="N82" s="99" t="s">
        <v>1307</v>
      </c>
      <c r="O82" s="100">
        <v>52800000</v>
      </c>
      <c r="P82" s="101"/>
      <c r="Q82" s="102"/>
      <c r="R82" s="103">
        <v>1</v>
      </c>
      <c r="S82" s="100">
        <v>3680000</v>
      </c>
      <c r="T82" s="104">
        <f t="shared" si="25"/>
        <v>56480000</v>
      </c>
      <c r="U82" s="132">
        <v>51680000</v>
      </c>
      <c r="V82" s="105">
        <v>43504</v>
      </c>
      <c r="W82" s="105">
        <v>43504</v>
      </c>
      <c r="X82" s="105">
        <v>43837</v>
      </c>
      <c r="Y82" s="106">
        <v>330</v>
      </c>
      <c r="Z82" s="106"/>
      <c r="AA82" s="107"/>
      <c r="AB82" s="91"/>
      <c r="AC82" s="91" t="s">
        <v>1591</v>
      </c>
      <c r="AD82" s="91"/>
      <c r="AE82" s="91"/>
      <c r="AF82" s="108">
        <f t="shared" si="26"/>
        <v>0.91501416430594906</v>
      </c>
      <c r="AG82" s="109"/>
      <c r="AH82" s="130">
        <f>IF(SUMPRODUCT((A$14:A82=A82)*(B$14:B82=B82)*(C$14:C82=C82))&gt;1,0,1)</f>
        <v>1</v>
      </c>
      <c r="AI82" s="110" t="str">
        <f t="shared" si="21"/>
        <v>Contratos de prestación de servicios profesionales y de apoyo a la gestión</v>
      </c>
      <c r="AJ82" s="110" t="str">
        <f t="shared" si="22"/>
        <v>Contratación directa</v>
      </c>
      <c r="AK82" s="111" t="str">
        <f>IFERROR(VLOOKUP(F82,Tipo!$C$12:$C$27,1,FALSE),"NO")</f>
        <v>Prestación de servicios profesionales y de apoyo a la gestión, o para la ejecución de trabajos artísticos que sólo puedan encomendarse a determinadas personas naturales;</v>
      </c>
      <c r="AL82" s="110" t="str">
        <f t="shared" si="23"/>
        <v>Inversión</v>
      </c>
      <c r="AM82" s="110">
        <f t="shared" si="24"/>
        <v>3</v>
      </c>
      <c r="AN82" s="58"/>
      <c r="AO82" s="58"/>
      <c r="AP82" s="58"/>
    </row>
    <row r="83" spans="1:42" s="57" customFormat="1" ht="27" customHeight="1" x14ac:dyDescent="0.25">
      <c r="A83" s="91">
        <v>702019</v>
      </c>
      <c r="B83" s="106">
        <v>2019</v>
      </c>
      <c r="C83" s="92" t="s">
        <v>371</v>
      </c>
      <c r="D83" s="94" t="s">
        <v>161</v>
      </c>
      <c r="E83" s="92" t="s">
        <v>38</v>
      </c>
      <c r="F83" s="93" t="s">
        <v>182</v>
      </c>
      <c r="G83" s="94" t="s">
        <v>722</v>
      </c>
      <c r="H83" s="95" t="s">
        <v>156</v>
      </c>
      <c r="I83" s="96">
        <v>45</v>
      </c>
      <c r="J83" s="97" t="str">
        <f>IF(ISERROR(VLOOKUP(I83,Eje_Pilar!$C$2:$E$47,2,FALSE))," ",VLOOKUP(I83,Eje_Pilar!$C$2:$E$47,2,FALSE))</f>
        <v>Gobernanza e influencia local, regional e internacional</v>
      </c>
      <c r="K83" s="97" t="str">
        <f>IF(ISERROR(VLOOKUP(I83,Eje_Pilar!$C$2:$E$47,3,FALSE))," ",VLOOKUP(I83,Eje_Pilar!$C$2:$E$47,3,FALSE))</f>
        <v>Eje Transversal 4 Gobierno Legitimo, Fortalecimiento Local y Eficiencia</v>
      </c>
      <c r="L83" s="98" t="s">
        <v>885</v>
      </c>
      <c r="M83" s="91" t="s">
        <v>971</v>
      </c>
      <c r="N83" s="99" t="s">
        <v>1308</v>
      </c>
      <c r="O83" s="100">
        <v>57200000</v>
      </c>
      <c r="P83" s="101"/>
      <c r="Q83" s="102"/>
      <c r="R83" s="103">
        <v>1</v>
      </c>
      <c r="S83" s="100">
        <v>4160000</v>
      </c>
      <c r="T83" s="104">
        <f t="shared" si="25"/>
        <v>61360000</v>
      </c>
      <c r="U83" s="132">
        <v>56160000</v>
      </c>
      <c r="V83" s="105">
        <v>43503</v>
      </c>
      <c r="W83" s="105">
        <v>43503</v>
      </c>
      <c r="X83" s="105">
        <v>43836</v>
      </c>
      <c r="Y83" s="106">
        <v>330</v>
      </c>
      <c r="Z83" s="106"/>
      <c r="AA83" s="107"/>
      <c r="AB83" s="91"/>
      <c r="AC83" s="91" t="s">
        <v>1591</v>
      </c>
      <c r="AD83" s="91"/>
      <c r="AE83" s="91"/>
      <c r="AF83" s="108">
        <f t="shared" si="26"/>
        <v>0.9152542372881356</v>
      </c>
      <c r="AG83" s="109"/>
      <c r="AH83" s="130">
        <f>IF(SUMPRODUCT((A$14:A83=A83)*(B$14:B83=B83)*(C$14:C83=C83))&gt;1,0,1)</f>
        <v>1</v>
      </c>
      <c r="AI83" s="110" t="str">
        <f t="shared" si="21"/>
        <v>Contratos de prestación de servicios profesionales y de apoyo a la gestión</v>
      </c>
      <c r="AJ83" s="110" t="str">
        <f t="shared" si="22"/>
        <v>Contratación directa</v>
      </c>
      <c r="AK83" s="111" t="str">
        <f>IFERROR(VLOOKUP(F83,Tipo!$C$12:$C$27,1,FALSE),"NO")</f>
        <v>Prestación de servicios profesionales y de apoyo a la gestión, o para la ejecución de trabajos artísticos que sólo puedan encomendarse a determinadas personas naturales;</v>
      </c>
      <c r="AL83" s="110" t="str">
        <f t="shared" si="23"/>
        <v>Inversión</v>
      </c>
      <c r="AM83" s="110">
        <f t="shared" si="24"/>
        <v>45</v>
      </c>
      <c r="AN83" s="58"/>
      <c r="AO83" s="58"/>
      <c r="AP83" s="58"/>
    </row>
    <row r="84" spans="1:42" s="57" customFormat="1" ht="27" customHeight="1" x14ac:dyDescent="0.25">
      <c r="A84" s="91">
        <v>712019</v>
      </c>
      <c r="B84" s="106">
        <v>2019</v>
      </c>
      <c r="C84" s="92" t="s">
        <v>372</v>
      </c>
      <c r="D84" s="94" t="s">
        <v>161</v>
      </c>
      <c r="E84" s="92" t="s">
        <v>38</v>
      </c>
      <c r="F84" s="93" t="s">
        <v>182</v>
      </c>
      <c r="G84" s="94" t="s">
        <v>698</v>
      </c>
      <c r="H84" s="95" t="s">
        <v>156</v>
      </c>
      <c r="I84" s="96">
        <v>45</v>
      </c>
      <c r="J84" s="97" t="str">
        <f>IF(ISERROR(VLOOKUP(I84,Eje_Pilar!$C$2:$E$47,2,FALSE))," ",VLOOKUP(I84,Eje_Pilar!$C$2:$E$47,2,FALSE))</f>
        <v>Gobernanza e influencia local, regional e internacional</v>
      </c>
      <c r="K84" s="97" t="str">
        <f>IF(ISERROR(VLOOKUP(I84,Eje_Pilar!$C$2:$E$47,3,FALSE))," ",VLOOKUP(I84,Eje_Pilar!$C$2:$E$47,3,FALSE))</f>
        <v>Eje Transversal 4 Gobierno Legitimo, Fortalecimiento Local y Eficiencia</v>
      </c>
      <c r="L84" s="98" t="s">
        <v>885</v>
      </c>
      <c r="M84" s="91" t="s">
        <v>972</v>
      </c>
      <c r="N84" s="99" t="s">
        <v>1309</v>
      </c>
      <c r="O84" s="100">
        <v>25652000</v>
      </c>
      <c r="P84" s="101"/>
      <c r="Q84" s="102"/>
      <c r="R84" s="103"/>
      <c r="S84" s="100"/>
      <c r="T84" s="104">
        <f t="shared" si="25"/>
        <v>25652000</v>
      </c>
      <c r="U84" s="132">
        <v>22542666</v>
      </c>
      <c r="V84" s="105">
        <v>43504</v>
      </c>
      <c r="W84" s="105">
        <v>43509</v>
      </c>
      <c r="X84" s="105">
        <v>43842</v>
      </c>
      <c r="Y84" s="106">
        <v>330</v>
      </c>
      <c r="Z84" s="106"/>
      <c r="AA84" s="107"/>
      <c r="AB84" s="91"/>
      <c r="AC84" s="91" t="s">
        <v>1591</v>
      </c>
      <c r="AD84" s="91"/>
      <c r="AE84" s="91"/>
      <c r="AF84" s="108">
        <f t="shared" si="26"/>
        <v>0.87878785279900207</v>
      </c>
      <c r="AG84" s="109"/>
      <c r="AH84" s="130">
        <f>IF(SUMPRODUCT((A$14:A84=A84)*(B$14:B84=B84)*(C$14:C84=C84))&gt;1,0,1)</f>
        <v>1</v>
      </c>
      <c r="AI84" s="110" t="str">
        <f t="shared" si="21"/>
        <v>Contratos de prestación de servicios profesionales y de apoyo a la gestión</v>
      </c>
      <c r="AJ84" s="110" t="str">
        <f t="shared" si="22"/>
        <v>Contratación directa</v>
      </c>
      <c r="AK84" s="111" t="str">
        <f>IFERROR(VLOOKUP(F84,Tipo!$C$12:$C$27,1,FALSE),"NO")</f>
        <v>Prestación de servicios profesionales y de apoyo a la gestión, o para la ejecución de trabajos artísticos que sólo puedan encomendarse a determinadas personas naturales;</v>
      </c>
      <c r="AL84" s="110" t="str">
        <f t="shared" si="23"/>
        <v>Inversión</v>
      </c>
      <c r="AM84" s="110">
        <f t="shared" si="24"/>
        <v>45</v>
      </c>
      <c r="AN84" s="58"/>
      <c r="AO84" s="58"/>
      <c r="AP84" s="58"/>
    </row>
    <row r="85" spans="1:42" s="57" customFormat="1" ht="27" customHeight="1" x14ac:dyDescent="0.25">
      <c r="A85" s="91">
        <v>722019</v>
      </c>
      <c r="B85" s="106">
        <v>2019</v>
      </c>
      <c r="C85" s="92" t="s">
        <v>373</v>
      </c>
      <c r="D85" s="94" t="s">
        <v>161</v>
      </c>
      <c r="E85" s="92" t="s">
        <v>38</v>
      </c>
      <c r="F85" s="93" t="s">
        <v>182</v>
      </c>
      <c r="G85" s="94" t="s">
        <v>723</v>
      </c>
      <c r="H85" s="95" t="s">
        <v>156</v>
      </c>
      <c r="I85" s="96">
        <v>45</v>
      </c>
      <c r="J85" s="97" t="str">
        <f>IF(ISERROR(VLOOKUP(I85,Eje_Pilar!$C$2:$E$47,2,FALSE))," ",VLOOKUP(I85,Eje_Pilar!$C$2:$E$47,2,FALSE))</f>
        <v>Gobernanza e influencia local, regional e internacional</v>
      </c>
      <c r="K85" s="97" t="str">
        <f>IF(ISERROR(VLOOKUP(I85,Eje_Pilar!$C$2:$E$47,3,FALSE))," ",VLOOKUP(I85,Eje_Pilar!$C$2:$E$47,3,FALSE))</f>
        <v>Eje Transversal 4 Gobierno Legitimo, Fortalecimiento Local y Eficiencia</v>
      </c>
      <c r="L85" s="98" t="s">
        <v>885</v>
      </c>
      <c r="M85" s="91" t="s">
        <v>973</v>
      </c>
      <c r="N85" s="99" t="s">
        <v>1310</v>
      </c>
      <c r="O85" s="100">
        <v>24860000</v>
      </c>
      <c r="P85" s="101"/>
      <c r="Q85" s="102"/>
      <c r="R85" s="103">
        <v>1</v>
      </c>
      <c r="S85" s="100">
        <v>452000</v>
      </c>
      <c r="T85" s="104">
        <f t="shared" si="25"/>
        <v>25312000</v>
      </c>
      <c r="U85" s="132">
        <v>20868000</v>
      </c>
      <c r="V85" s="105">
        <v>43504</v>
      </c>
      <c r="W85" s="105">
        <v>43504</v>
      </c>
      <c r="X85" s="105">
        <v>43837</v>
      </c>
      <c r="Y85" s="106">
        <v>330</v>
      </c>
      <c r="Z85" s="106"/>
      <c r="AA85" s="107"/>
      <c r="AB85" s="91"/>
      <c r="AC85" s="91" t="s">
        <v>1591</v>
      </c>
      <c r="AD85" s="91"/>
      <c r="AE85" s="91"/>
      <c r="AF85" s="108">
        <f t="shared" si="26"/>
        <v>0.82443109987357777</v>
      </c>
      <c r="AG85" s="109"/>
      <c r="AH85" s="130">
        <f>IF(SUMPRODUCT((A$14:A85=A85)*(B$14:B85=B85)*(C$14:C85=C85))&gt;1,0,1)</f>
        <v>1</v>
      </c>
      <c r="AI85" s="110" t="str">
        <f t="shared" si="21"/>
        <v>Contratos de prestación de servicios profesionales y de apoyo a la gestión</v>
      </c>
      <c r="AJ85" s="110" t="str">
        <f t="shared" si="22"/>
        <v>Contratación directa</v>
      </c>
      <c r="AK85" s="111" t="str">
        <f>IFERROR(VLOOKUP(F85,Tipo!$C$12:$C$27,1,FALSE),"NO")</f>
        <v>Prestación de servicios profesionales y de apoyo a la gestión, o para la ejecución de trabajos artísticos que sólo puedan encomendarse a determinadas personas naturales;</v>
      </c>
      <c r="AL85" s="110" t="str">
        <f t="shared" si="23"/>
        <v>Inversión</v>
      </c>
      <c r="AM85" s="110">
        <f t="shared" si="24"/>
        <v>45</v>
      </c>
      <c r="AN85" s="58"/>
      <c r="AO85" s="58"/>
      <c r="AP85" s="58"/>
    </row>
    <row r="86" spans="1:42" s="57" customFormat="1" ht="27" customHeight="1" x14ac:dyDescent="0.25">
      <c r="A86" s="91">
        <v>732019</v>
      </c>
      <c r="B86" s="106">
        <v>2019</v>
      </c>
      <c r="C86" s="92" t="s">
        <v>374</v>
      </c>
      <c r="D86" s="94" t="s">
        <v>161</v>
      </c>
      <c r="E86" s="92" t="s">
        <v>38</v>
      </c>
      <c r="F86" s="93" t="s">
        <v>182</v>
      </c>
      <c r="G86" s="94" t="s">
        <v>724</v>
      </c>
      <c r="H86" s="95" t="s">
        <v>156</v>
      </c>
      <c r="I86" s="96">
        <v>45</v>
      </c>
      <c r="J86" s="97" t="str">
        <f>IF(ISERROR(VLOOKUP(I86,Eje_Pilar!$C$2:$E$47,2,FALSE))," ",VLOOKUP(I86,Eje_Pilar!$C$2:$E$47,2,FALSE))</f>
        <v>Gobernanza e influencia local, regional e internacional</v>
      </c>
      <c r="K86" s="97" t="str">
        <f>IF(ISERROR(VLOOKUP(I86,Eje_Pilar!$C$2:$E$47,3,FALSE))," ",VLOOKUP(I86,Eje_Pilar!$C$2:$E$47,3,FALSE))</f>
        <v>Eje Transversal 4 Gobierno Legitimo, Fortalecimiento Local y Eficiencia</v>
      </c>
      <c r="L86" s="98" t="s">
        <v>885</v>
      </c>
      <c r="M86" s="91" t="s">
        <v>974</v>
      </c>
      <c r="N86" s="99" t="s">
        <v>1311</v>
      </c>
      <c r="O86" s="100">
        <v>52470000</v>
      </c>
      <c r="P86" s="101"/>
      <c r="Q86" s="102"/>
      <c r="R86" s="103">
        <v>1</v>
      </c>
      <c r="S86" s="100">
        <v>3180000</v>
      </c>
      <c r="T86" s="104">
        <f t="shared" si="25"/>
        <v>55650000</v>
      </c>
      <c r="U86" s="132">
        <v>50880000</v>
      </c>
      <c r="V86" s="105">
        <v>43507</v>
      </c>
      <c r="W86" s="105">
        <v>43507</v>
      </c>
      <c r="X86" s="105">
        <v>43840</v>
      </c>
      <c r="Y86" s="106">
        <v>330</v>
      </c>
      <c r="Z86" s="106"/>
      <c r="AA86" s="107"/>
      <c r="AB86" s="91"/>
      <c r="AC86" s="91" t="s">
        <v>1591</v>
      </c>
      <c r="AD86" s="91"/>
      <c r="AE86" s="91"/>
      <c r="AF86" s="108">
        <f t="shared" si="26"/>
        <v>0.91428571428571426</v>
      </c>
      <c r="AG86" s="109"/>
      <c r="AH86" s="130">
        <f>IF(SUMPRODUCT((A$14:A86=A86)*(B$14:B86=B86)*(C$14:C86=C86))&gt;1,0,1)</f>
        <v>1</v>
      </c>
      <c r="AI86" s="110" t="str">
        <f t="shared" si="21"/>
        <v>Contratos de prestación de servicios profesionales y de apoyo a la gestión</v>
      </c>
      <c r="AJ86" s="110" t="str">
        <f t="shared" si="22"/>
        <v>Contratación directa</v>
      </c>
      <c r="AK86" s="111" t="str">
        <f>IFERROR(VLOOKUP(F86,Tipo!$C$12:$C$27,1,FALSE),"NO")</f>
        <v>Prestación de servicios profesionales y de apoyo a la gestión, o para la ejecución de trabajos artísticos que sólo puedan encomendarse a determinadas personas naturales;</v>
      </c>
      <c r="AL86" s="110" t="str">
        <f t="shared" si="23"/>
        <v>Inversión</v>
      </c>
      <c r="AM86" s="110">
        <f t="shared" si="24"/>
        <v>45</v>
      </c>
      <c r="AN86" s="58"/>
      <c r="AO86" s="58"/>
      <c r="AP86" s="58"/>
    </row>
    <row r="87" spans="1:42" s="57" customFormat="1" ht="27" customHeight="1" x14ac:dyDescent="0.25">
      <c r="A87" s="91">
        <v>742019</v>
      </c>
      <c r="B87" s="106">
        <v>2019</v>
      </c>
      <c r="C87" s="92" t="s">
        <v>375</v>
      </c>
      <c r="D87" s="94" t="s">
        <v>161</v>
      </c>
      <c r="E87" s="92" t="s">
        <v>38</v>
      </c>
      <c r="F87" s="93" t="s">
        <v>182</v>
      </c>
      <c r="G87" s="94" t="s">
        <v>725</v>
      </c>
      <c r="H87" s="95" t="s">
        <v>156</v>
      </c>
      <c r="I87" s="96">
        <v>45</v>
      </c>
      <c r="J87" s="97" t="str">
        <f>IF(ISERROR(VLOOKUP(I87,Eje_Pilar!$C$2:$E$47,2,FALSE))," ",VLOOKUP(I87,Eje_Pilar!$C$2:$E$47,2,FALSE))</f>
        <v>Gobernanza e influencia local, regional e internacional</v>
      </c>
      <c r="K87" s="97" t="str">
        <f>IF(ISERROR(VLOOKUP(I87,Eje_Pilar!$C$2:$E$47,3,FALSE))," ",VLOOKUP(I87,Eje_Pilar!$C$2:$E$47,3,FALSE))</f>
        <v>Eje Transversal 4 Gobierno Legitimo, Fortalecimiento Local y Eficiencia</v>
      </c>
      <c r="L87" s="98" t="s">
        <v>885</v>
      </c>
      <c r="M87" s="91" t="s">
        <v>975</v>
      </c>
      <c r="N87" s="99" t="s">
        <v>1312</v>
      </c>
      <c r="O87" s="100">
        <v>52470000</v>
      </c>
      <c r="P87" s="101"/>
      <c r="Q87" s="102"/>
      <c r="R87" s="103"/>
      <c r="S87" s="100"/>
      <c r="T87" s="104">
        <f t="shared" si="25"/>
        <v>52470000</v>
      </c>
      <c r="U87" s="132">
        <v>31800000</v>
      </c>
      <c r="V87" s="105">
        <v>43504</v>
      </c>
      <c r="W87" s="105">
        <v>43504</v>
      </c>
      <c r="X87" s="105">
        <v>43837</v>
      </c>
      <c r="Y87" s="106">
        <v>330</v>
      </c>
      <c r="Z87" s="106"/>
      <c r="AA87" s="107"/>
      <c r="AB87" s="91"/>
      <c r="AC87" s="91" t="s">
        <v>1591</v>
      </c>
      <c r="AD87" s="91"/>
      <c r="AE87" s="91"/>
      <c r="AF87" s="108">
        <f t="shared" si="26"/>
        <v>0.60606060606060608</v>
      </c>
      <c r="AG87" s="109"/>
      <c r="AH87" s="130">
        <f>IF(SUMPRODUCT((A$14:A87=A87)*(B$14:B87=B87)*(C$14:C87=C87))&gt;1,0,1)</f>
        <v>1</v>
      </c>
      <c r="AI87" s="110" t="str">
        <f t="shared" si="21"/>
        <v>Contratos de prestación de servicios profesionales y de apoyo a la gestión</v>
      </c>
      <c r="AJ87" s="110" t="str">
        <f t="shared" si="22"/>
        <v>Contratación directa</v>
      </c>
      <c r="AK87" s="111" t="str">
        <f>IFERROR(VLOOKUP(F87,Tipo!$C$12:$C$27,1,FALSE),"NO")</f>
        <v>Prestación de servicios profesionales y de apoyo a la gestión, o para la ejecución de trabajos artísticos que sólo puedan encomendarse a determinadas personas naturales;</v>
      </c>
      <c r="AL87" s="110" t="str">
        <f t="shared" si="23"/>
        <v>Inversión</v>
      </c>
      <c r="AM87" s="110">
        <f t="shared" si="24"/>
        <v>45</v>
      </c>
      <c r="AN87" s="58"/>
      <c r="AO87" s="58"/>
      <c r="AP87" s="58"/>
    </row>
    <row r="88" spans="1:42" s="57" customFormat="1" ht="27" customHeight="1" x14ac:dyDescent="0.25">
      <c r="A88" s="91">
        <v>752019</v>
      </c>
      <c r="B88" s="106">
        <v>2019</v>
      </c>
      <c r="C88" s="92" t="s">
        <v>376</v>
      </c>
      <c r="D88" s="94" t="s">
        <v>161</v>
      </c>
      <c r="E88" s="92" t="s">
        <v>38</v>
      </c>
      <c r="F88" s="93" t="s">
        <v>182</v>
      </c>
      <c r="G88" s="94" t="s">
        <v>720</v>
      </c>
      <c r="H88" s="95" t="s">
        <v>156</v>
      </c>
      <c r="I88" s="96">
        <v>3</v>
      </c>
      <c r="J88" s="97" t="str">
        <f>IF(ISERROR(VLOOKUP(I88,Eje_Pilar!$C$2:$E$47,2,FALSE))," ",VLOOKUP(I88,Eje_Pilar!$C$2:$E$47,2,FALSE))</f>
        <v>Igualdad y autonomía para una Bogotá incluyente</v>
      </c>
      <c r="K88" s="97" t="str">
        <f>IF(ISERROR(VLOOKUP(I88,Eje_Pilar!$C$2:$E$47,3,FALSE))," ",VLOOKUP(I88,Eje_Pilar!$C$2:$E$47,3,FALSE))</f>
        <v>Pilar 1 Igualdad de Calidad de Vida</v>
      </c>
      <c r="L88" s="98" t="s">
        <v>888</v>
      </c>
      <c r="M88" s="91" t="s">
        <v>976</v>
      </c>
      <c r="N88" s="99" t="s">
        <v>1313</v>
      </c>
      <c r="O88" s="100">
        <v>35200000</v>
      </c>
      <c r="P88" s="101"/>
      <c r="Q88" s="102"/>
      <c r="R88" s="103">
        <v>1</v>
      </c>
      <c r="S88" s="100">
        <v>2453333</v>
      </c>
      <c r="T88" s="104">
        <f t="shared" si="25"/>
        <v>37653333</v>
      </c>
      <c r="U88" s="132">
        <v>34559984</v>
      </c>
      <c r="V88" s="105">
        <v>43504</v>
      </c>
      <c r="W88" s="105">
        <v>43504</v>
      </c>
      <c r="X88" s="105">
        <v>43837</v>
      </c>
      <c r="Y88" s="106">
        <v>330</v>
      </c>
      <c r="Z88" s="106"/>
      <c r="AA88" s="107"/>
      <c r="AB88" s="91"/>
      <c r="AC88" s="91" t="s">
        <v>1591</v>
      </c>
      <c r="AD88" s="91"/>
      <c r="AE88" s="91"/>
      <c r="AF88" s="108">
        <f t="shared" si="26"/>
        <v>0.91784660869198487</v>
      </c>
      <c r="AG88" s="109"/>
      <c r="AH88" s="130">
        <f>IF(SUMPRODUCT((A$14:A88=A88)*(B$14:B88=B88)*(C$14:C88=C88))&gt;1,0,1)</f>
        <v>1</v>
      </c>
      <c r="AI88" s="110" t="str">
        <f t="shared" si="21"/>
        <v>Contratos de prestación de servicios profesionales y de apoyo a la gestión</v>
      </c>
      <c r="AJ88" s="110" t="str">
        <f t="shared" si="22"/>
        <v>Contratación directa</v>
      </c>
      <c r="AK88" s="111" t="str">
        <f>IFERROR(VLOOKUP(F88,Tipo!$C$12:$C$27,1,FALSE),"NO")</f>
        <v>Prestación de servicios profesionales y de apoyo a la gestión, o para la ejecución de trabajos artísticos que sólo puedan encomendarse a determinadas personas naturales;</v>
      </c>
      <c r="AL88" s="110" t="str">
        <f t="shared" si="23"/>
        <v>Inversión</v>
      </c>
      <c r="AM88" s="110">
        <f t="shared" si="24"/>
        <v>3</v>
      </c>
      <c r="AN88" s="58"/>
      <c r="AO88" s="58"/>
      <c r="AP88" s="58"/>
    </row>
    <row r="89" spans="1:42" s="57" customFormat="1" ht="27" customHeight="1" x14ac:dyDescent="0.25">
      <c r="A89" s="91">
        <v>762019</v>
      </c>
      <c r="B89" s="106">
        <v>2019</v>
      </c>
      <c r="C89" s="92" t="s">
        <v>377</v>
      </c>
      <c r="D89" s="94" t="s">
        <v>161</v>
      </c>
      <c r="E89" s="92" t="s">
        <v>38</v>
      </c>
      <c r="F89" s="93" t="s">
        <v>182</v>
      </c>
      <c r="G89" s="94" t="s">
        <v>726</v>
      </c>
      <c r="H89" s="95" t="s">
        <v>156</v>
      </c>
      <c r="I89" s="96">
        <v>18</v>
      </c>
      <c r="J89" s="97" t="str">
        <f>IF(ISERROR(VLOOKUP(I89,Eje_Pilar!$C$2:$E$47,2,FALSE))," ",VLOOKUP(I89,Eje_Pilar!$C$2:$E$47,2,FALSE))</f>
        <v>Mejor movilidad para todos</v>
      </c>
      <c r="K89" s="97" t="str">
        <f>IF(ISERROR(VLOOKUP(I89,Eje_Pilar!$C$2:$E$47,3,FALSE))," ",VLOOKUP(I89,Eje_Pilar!$C$2:$E$47,3,FALSE))</f>
        <v>Pilar 2 Democracía Urbana</v>
      </c>
      <c r="L89" s="98" t="s">
        <v>886</v>
      </c>
      <c r="M89" s="91" t="s">
        <v>977</v>
      </c>
      <c r="N89" s="99" t="s">
        <v>1314</v>
      </c>
      <c r="O89" s="100">
        <v>24200000</v>
      </c>
      <c r="P89" s="101"/>
      <c r="Q89" s="102"/>
      <c r="R89" s="103">
        <v>1</v>
      </c>
      <c r="S89" s="100">
        <v>1686667</v>
      </c>
      <c r="T89" s="104">
        <f t="shared" si="25"/>
        <v>25886667</v>
      </c>
      <c r="U89" s="132">
        <v>21486667</v>
      </c>
      <c r="V89" s="105">
        <v>43504</v>
      </c>
      <c r="W89" s="105">
        <v>43504</v>
      </c>
      <c r="X89" s="105">
        <v>43837</v>
      </c>
      <c r="Y89" s="106">
        <v>330</v>
      </c>
      <c r="Z89" s="106"/>
      <c r="AA89" s="107"/>
      <c r="AB89" s="91"/>
      <c r="AC89" s="91" t="s">
        <v>1591</v>
      </c>
      <c r="AD89" s="91"/>
      <c r="AE89" s="91"/>
      <c r="AF89" s="108">
        <f t="shared" si="26"/>
        <v>0.83002833080056226</v>
      </c>
      <c r="AG89" s="109"/>
      <c r="AH89" s="130">
        <f>IF(SUMPRODUCT((A$14:A89=A89)*(B$14:B89=B89)*(C$14:C89=C89))&gt;1,0,1)</f>
        <v>1</v>
      </c>
      <c r="AI89" s="110" t="str">
        <f t="shared" si="21"/>
        <v>Contratos de prestación de servicios profesionales y de apoyo a la gestión</v>
      </c>
      <c r="AJ89" s="110" t="str">
        <f t="shared" si="22"/>
        <v>Contratación directa</v>
      </c>
      <c r="AK89" s="111" t="str">
        <f>IFERROR(VLOOKUP(F89,Tipo!$C$12:$C$27,1,FALSE),"NO")</f>
        <v>Prestación de servicios profesionales y de apoyo a la gestión, o para la ejecución de trabajos artísticos que sólo puedan encomendarse a determinadas personas naturales;</v>
      </c>
      <c r="AL89" s="110" t="str">
        <f t="shared" si="23"/>
        <v>Inversión</v>
      </c>
      <c r="AM89" s="110">
        <f t="shared" si="24"/>
        <v>18</v>
      </c>
      <c r="AN89" s="58"/>
      <c r="AO89" s="58"/>
      <c r="AP89" s="58"/>
    </row>
    <row r="90" spans="1:42" s="57" customFormat="1" ht="27" customHeight="1" x14ac:dyDescent="0.25">
      <c r="A90" s="91">
        <v>772019</v>
      </c>
      <c r="B90" s="106">
        <v>2019</v>
      </c>
      <c r="C90" s="92" t="s">
        <v>378</v>
      </c>
      <c r="D90" s="94" t="s">
        <v>161</v>
      </c>
      <c r="E90" s="92" t="s">
        <v>38</v>
      </c>
      <c r="F90" s="93" t="s">
        <v>182</v>
      </c>
      <c r="G90" s="94" t="s">
        <v>727</v>
      </c>
      <c r="H90" s="95" t="s">
        <v>156</v>
      </c>
      <c r="I90" s="96">
        <v>15</v>
      </c>
      <c r="J90" s="97" t="str">
        <f>IF(ISERROR(VLOOKUP(I90,Eje_Pilar!$C$2:$E$47,2,FALSE))," ",VLOOKUP(I90,Eje_Pilar!$C$2:$E$47,2,FALSE))</f>
        <v>Recuperación, incorporación, vida urbana y control de la ilegalidad</v>
      </c>
      <c r="K90" s="97" t="str">
        <f>IF(ISERROR(VLOOKUP(I90,Eje_Pilar!$C$2:$E$47,3,FALSE))," ",VLOOKUP(I90,Eje_Pilar!$C$2:$E$47,3,FALSE))</f>
        <v>Pilar 2 Democracía Urbana</v>
      </c>
      <c r="L90" s="98" t="s">
        <v>889</v>
      </c>
      <c r="M90" s="91" t="s">
        <v>978</v>
      </c>
      <c r="N90" s="99" t="s">
        <v>1315</v>
      </c>
      <c r="O90" s="100">
        <v>24200000</v>
      </c>
      <c r="P90" s="101"/>
      <c r="Q90" s="102"/>
      <c r="R90" s="103">
        <v>1</v>
      </c>
      <c r="S90" s="100">
        <v>1686667</v>
      </c>
      <c r="T90" s="104">
        <f t="shared" si="25"/>
        <v>25886667</v>
      </c>
      <c r="U90" s="132">
        <v>23686666</v>
      </c>
      <c r="V90" s="105">
        <v>43504</v>
      </c>
      <c r="W90" s="105">
        <v>43504</v>
      </c>
      <c r="X90" s="105">
        <v>43837</v>
      </c>
      <c r="Y90" s="106">
        <v>330</v>
      </c>
      <c r="Z90" s="106"/>
      <c r="AA90" s="107"/>
      <c r="AB90" s="91"/>
      <c r="AC90" s="91" t="s">
        <v>1591</v>
      </c>
      <c r="AD90" s="91"/>
      <c r="AE90" s="91"/>
      <c r="AF90" s="108">
        <f t="shared" si="26"/>
        <v>0.91501412677035632</v>
      </c>
      <c r="AG90" s="109"/>
      <c r="AH90" s="130">
        <f>IF(SUMPRODUCT((A$14:A90=A90)*(B$14:B90=B90)*(C$14:C90=C90))&gt;1,0,1)</f>
        <v>1</v>
      </c>
      <c r="AI90" s="110" t="str">
        <f t="shared" si="21"/>
        <v>Contratos de prestación de servicios profesionales y de apoyo a la gestión</v>
      </c>
      <c r="AJ90" s="110" t="str">
        <f t="shared" si="22"/>
        <v>Contratación directa</v>
      </c>
      <c r="AK90" s="111" t="str">
        <f>IFERROR(VLOOKUP(F90,Tipo!$C$12:$C$27,1,FALSE),"NO")</f>
        <v>Prestación de servicios profesionales y de apoyo a la gestión, o para la ejecución de trabajos artísticos que sólo puedan encomendarse a determinadas personas naturales;</v>
      </c>
      <c r="AL90" s="110" t="str">
        <f t="shared" si="23"/>
        <v>Inversión</v>
      </c>
      <c r="AM90" s="110">
        <f t="shared" si="24"/>
        <v>15</v>
      </c>
      <c r="AN90" s="58"/>
      <c r="AO90" s="58"/>
      <c r="AP90" s="58"/>
    </row>
    <row r="91" spans="1:42" s="57" customFormat="1" ht="27" customHeight="1" x14ac:dyDescent="0.25">
      <c r="A91" s="91">
        <v>782019</v>
      </c>
      <c r="B91" s="106">
        <v>2019</v>
      </c>
      <c r="C91" s="92" t="s">
        <v>379</v>
      </c>
      <c r="D91" s="94" t="s">
        <v>161</v>
      </c>
      <c r="E91" s="92" t="s">
        <v>38</v>
      </c>
      <c r="F91" s="93" t="s">
        <v>182</v>
      </c>
      <c r="G91" s="94" t="s">
        <v>728</v>
      </c>
      <c r="H91" s="95" t="s">
        <v>156</v>
      </c>
      <c r="I91" s="96">
        <v>15</v>
      </c>
      <c r="J91" s="97" t="str">
        <f>IF(ISERROR(VLOOKUP(I91,Eje_Pilar!$C$2:$E$47,2,FALSE))," ",VLOOKUP(I91,Eje_Pilar!$C$2:$E$47,2,FALSE))</f>
        <v>Recuperación, incorporación, vida urbana y control de la ilegalidad</v>
      </c>
      <c r="K91" s="97" t="str">
        <f>IF(ISERROR(VLOOKUP(I91,Eje_Pilar!$C$2:$E$47,3,FALSE))," ",VLOOKUP(I91,Eje_Pilar!$C$2:$E$47,3,FALSE))</f>
        <v>Pilar 2 Democracía Urbana</v>
      </c>
      <c r="L91" s="98" t="s">
        <v>889</v>
      </c>
      <c r="M91" s="91" t="s">
        <v>979</v>
      </c>
      <c r="N91" s="99" t="s">
        <v>1316</v>
      </c>
      <c r="O91" s="100">
        <v>51370000</v>
      </c>
      <c r="P91" s="101"/>
      <c r="Q91" s="102"/>
      <c r="R91" s="103">
        <v>1</v>
      </c>
      <c r="S91" s="100">
        <v>3580333</v>
      </c>
      <c r="T91" s="104">
        <f t="shared" si="25"/>
        <v>54950333</v>
      </c>
      <c r="U91" s="132">
        <v>50280333</v>
      </c>
      <c r="V91" s="105">
        <v>43504</v>
      </c>
      <c r="W91" s="105">
        <v>43504</v>
      </c>
      <c r="X91" s="105">
        <v>43837</v>
      </c>
      <c r="Y91" s="106">
        <v>330</v>
      </c>
      <c r="Z91" s="106"/>
      <c r="AA91" s="107"/>
      <c r="AB91" s="91"/>
      <c r="AC91" s="91" t="s">
        <v>1591</v>
      </c>
      <c r="AD91" s="91"/>
      <c r="AE91" s="91"/>
      <c r="AF91" s="108">
        <f t="shared" si="26"/>
        <v>0.91501416379041778</v>
      </c>
      <c r="AG91" s="109"/>
      <c r="AH91" s="130">
        <f>IF(SUMPRODUCT((A$14:A91=A91)*(B$14:B91=B91)*(C$14:C91=C91))&gt;1,0,1)</f>
        <v>1</v>
      </c>
      <c r="AI91" s="110" t="str">
        <f t="shared" si="21"/>
        <v>Contratos de prestación de servicios profesionales y de apoyo a la gestión</v>
      </c>
      <c r="AJ91" s="110" t="str">
        <f t="shared" si="22"/>
        <v>Contratación directa</v>
      </c>
      <c r="AK91" s="111" t="str">
        <f>IFERROR(VLOOKUP(F91,Tipo!$C$12:$C$27,1,FALSE),"NO")</f>
        <v>Prestación de servicios profesionales y de apoyo a la gestión, o para la ejecución de trabajos artísticos que sólo puedan encomendarse a determinadas personas naturales;</v>
      </c>
      <c r="AL91" s="110" t="str">
        <f t="shared" si="23"/>
        <v>Inversión</v>
      </c>
      <c r="AM91" s="110">
        <f t="shared" si="24"/>
        <v>15</v>
      </c>
      <c r="AN91" s="58"/>
      <c r="AO91" s="58"/>
      <c r="AP91" s="58"/>
    </row>
    <row r="92" spans="1:42" s="57" customFormat="1" ht="27" customHeight="1" x14ac:dyDescent="0.25">
      <c r="A92" s="91">
        <v>792019</v>
      </c>
      <c r="B92" s="106">
        <v>2019</v>
      </c>
      <c r="C92" s="92" t="s">
        <v>380</v>
      </c>
      <c r="D92" s="94" t="s">
        <v>161</v>
      </c>
      <c r="E92" s="92" t="s">
        <v>38</v>
      </c>
      <c r="F92" s="93" t="s">
        <v>182</v>
      </c>
      <c r="G92" s="94" t="s">
        <v>729</v>
      </c>
      <c r="H92" s="95" t="s">
        <v>156</v>
      </c>
      <c r="I92" s="96">
        <v>15</v>
      </c>
      <c r="J92" s="97" t="str">
        <f>IF(ISERROR(VLOOKUP(I92,Eje_Pilar!$C$2:$E$47,2,FALSE))," ",VLOOKUP(I92,Eje_Pilar!$C$2:$E$47,2,FALSE))</f>
        <v>Recuperación, incorporación, vida urbana y control de la ilegalidad</v>
      </c>
      <c r="K92" s="97" t="str">
        <f>IF(ISERROR(VLOOKUP(I92,Eje_Pilar!$C$2:$E$47,3,FALSE))," ",VLOOKUP(I92,Eje_Pilar!$C$2:$E$47,3,FALSE))</f>
        <v>Pilar 2 Democracía Urbana</v>
      </c>
      <c r="L92" s="98" t="s">
        <v>889</v>
      </c>
      <c r="M92" s="91" t="s">
        <v>980</v>
      </c>
      <c r="N92" s="99" t="s">
        <v>1317</v>
      </c>
      <c r="O92" s="100">
        <v>51370000</v>
      </c>
      <c r="P92" s="101"/>
      <c r="Q92" s="102"/>
      <c r="R92" s="103">
        <v>1</v>
      </c>
      <c r="S92" s="100">
        <v>3580333</v>
      </c>
      <c r="T92" s="104">
        <f t="shared" si="25"/>
        <v>54950333</v>
      </c>
      <c r="U92" s="132">
        <v>50280333</v>
      </c>
      <c r="V92" s="105">
        <v>43504</v>
      </c>
      <c r="W92" s="105">
        <v>43504</v>
      </c>
      <c r="X92" s="105">
        <v>43837</v>
      </c>
      <c r="Y92" s="106">
        <v>330</v>
      </c>
      <c r="Z92" s="106"/>
      <c r="AA92" s="107"/>
      <c r="AB92" s="91"/>
      <c r="AC92" s="91" t="s">
        <v>1591</v>
      </c>
      <c r="AD92" s="91"/>
      <c r="AE92" s="91"/>
      <c r="AF92" s="108">
        <f t="shared" si="26"/>
        <v>0.91501416379041778</v>
      </c>
      <c r="AG92" s="109"/>
      <c r="AH92" s="130">
        <f>IF(SUMPRODUCT((A$14:A92=A92)*(B$14:B92=B92)*(C$14:C92=C92))&gt;1,0,1)</f>
        <v>1</v>
      </c>
      <c r="AI92" s="110" t="str">
        <f t="shared" si="21"/>
        <v>Contratos de prestación de servicios profesionales y de apoyo a la gestión</v>
      </c>
      <c r="AJ92" s="110" t="str">
        <f t="shared" si="22"/>
        <v>Contratación directa</v>
      </c>
      <c r="AK92" s="111" t="str">
        <f>IFERROR(VLOOKUP(F92,Tipo!$C$12:$C$27,1,FALSE),"NO")</f>
        <v>Prestación de servicios profesionales y de apoyo a la gestión, o para la ejecución de trabajos artísticos que sólo puedan encomendarse a determinadas personas naturales;</v>
      </c>
      <c r="AL92" s="110" t="str">
        <f t="shared" si="23"/>
        <v>Inversión</v>
      </c>
      <c r="AM92" s="110">
        <f t="shared" si="24"/>
        <v>15</v>
      </c>
      <c r="AN92" s="58"/>
      <c r="AO92" s="58"/>
      <c r="AP92" s="58"/>
    </row>
    <row r="93" spans="1:42" s="57" customFormat="1" ht="27" customHeight="1" x14ac:dyDescent="0.25">
      <c r="A93" s="91">
        <v>802019</v>
      </c>
      <c r="B93" s="106">
        <v>2019</v>
      </c>
      <c r="C93" s="92" t="s">
        <v>381</v>
      </c>
      <c r="D93" s="94" t="s">
        <v>161</v>
      </c>
      <c r="E93" s="92" t="s">
        <v>38</v>
      </c>
      <c r="F93" s="93" t="s">
        <v>182</v>
      </c>
      <c r="G93" s="94" t="s">
        <v>729</v>
      </c>
      <c r="H93" s="95" t="s">
        <v>156</v>
      </c>
      <c r="I93" s="96">
        <v>15</v>
      </c>
      <c r="J93" s="97" t="str">
        <f>IF(ISERROR(VLOOKUP(I93,Eje_Pilar!$C$2:$E$47,2,FALSE))," ",VLOOKUP(I93,Eje_Pilar!$C$2:$E$47,2,FALSE))</f>
        <v>Recuperación, incorporación, vida urbana y control de la ilegalidad</v>
      </c>
      <c r="K93" s="97" t="str">
        <f>IF(ISERROR(VLOOKUP(I93,Eje_Pilar!$C$2:$E$47,3,FALSE))," ",VLOOKUP(I93,Eje_Pilar!$C$2:$E$47,3,FALSE))</f>
        <v>Pilar 2 Democracía Urbana</v>
      </c>
      <c r="L93" s="98" t="s">
        <v>889</v>
      </c>
      <c r="M93" s="91" t="s">
        <v>981</v>
      </c>
      <c r="N93" s="99" t="s">
        <v>1318</v>
      </c>
      <c r="O93" s="100">
        <v>51370000</v>
      </c>
      <c r="P93" s="101"/>
      <c r="Q93" s="102"/>
      <c r="R93" s="103">
        <v>1</v>
      </c>
      <c r="S93" s="100">
        <v>2802000</v>
      </c>
      <c r="T93" s="104">
        <f t="shared" si="25"/>
        <v>54172000</v>
      </c>
      <c r="U93" s="132">
        <v>49501999</v>
      </c>
      <c r="V93" s="105">
        <v>43504</v>
      </c>
      <c r="W93" s="105">
        <v>43504</v>
      </c>
      <c r="X93" s="105">
        <v>43837</v>
      </c>
      <c r="Y93" s="106">
        <v>330</v>
      </c>
      <c r="Z93" s="106"/>
      <c r="AA93" s="107"/>
      <c r="AB93" s="91"/>
      <c r="AC93" s="91" t="s">
        <v>1591</v>
      </c>
      <c r="AD93" s="91"/>
      <c r="AE93" s="91"/>
      <c r="AF93" s="108">
        <f t="shared" si="26"/>
        <v>0.91379308498855494</v>
      </c>
      <c r="AG93" s="109"/>
      <c r="AH93" s="130">
        <f>IF(SUMPRODUCT((A$14:A93=A93)*(B$14:B93=B93)*(C$14:C93=C93))&gt;1,0,1)</f>
        <v>1</v>
      </c>
      <c r="AI93" s="110" t="str">
        <f t="shared" si="21"/>
        <v>Contratos de prestación de servicios profesionales y de apoyo a la gestión</v>
      </c>
      <c r="AJ93" s="110" t="str">
        <f t="shared" si="22"/>
        <v>Contratación directa</v>
      </c>
      <c r="AK93" s="111" t="str">
        <f>IFERROR(VLOOKUP(F93,Tipo!$C$12:$C$27,1,FALSE),"NO")</f>
        <v>Prestación de servicios profesionales y de apoyo a la gestión, o para la ejecución de trabajos artísticos que sólo puedan encomendarse a determinadas personas naturales;</v>
      </c>
      <c r="AL93" s="110" t="str">
        <f t="shared" si="23"/>
        <v>Inversión</v>
      </c>
      <c r="AM93" s="110">
        <f t="shared" si="24"/>
        <v>15</v>
      </c>
      <c r="AN93" s="58"/>
      <c r="AO93" s="58"/>
      <c r="AP93" s="58"/>
    </row>
    <row r="94" spans="1:42" s="57" customFormat="1" ht="27" customHeight="1" x14ac:dyDescent="0.25">
      <c r="A94" s="91">
        <v>812019</v>
      </c>
      <c r="B94" s="106">
        <v>2019</v>
      </c>
      <c r="C94" s="92" t="s">
        <v>382</v>
      </c>
      <c r="D94" s="94" t="s">
        <v>161</v>
      </c>
      <c r="E94" s="92" t="s">
        <v>38</v>
      </c>
      <c r="F94" s="93" t="s">
        <v>182</v>
      </c>
      <c r="G94" s="94" t="s">
        <v>730</v>
      </c>
      <c r="H94" s="95" t="s">
        <v>156</v>
      </c>
      <c r="I94" s="96">
        <v>4</v>
      </c>
      <c r="J94" s="97" t="str">
        <f>IF(ISERROR(VLOOKUP(I94,Eje_Pilar!$C$2:$E$47,2,FALSE))," ",VLOOKUP(I94,Eje_Pilar!$C$2:$E$47,2,FALSE))</f>
        <v>Familias protegidas y adaptadas al cambio climático</v>
      </c>
      <c r="K94" s="97" t="str">
        <f>IF(ISERROR(VLOOKUP(I94,Eje_Pilar!$C$2:$E$47,3,FALSE))," ",VLOOKUP(I94,Eje_Pilar!$C$2:$E$47,3,FALSE))</f>
        <v>Pilar 1 Igualdad de Calidad de Vida</v>
      </c>
      <c r="L94" s="98" t="s">
        <v>890</v>
      </c>
      <c r="M94" s="91" t="s">
        <v>982</v>
      </c>
      <c r="N94" s="99" t="s">
        <v>1319</v>
      </c>
      <c r="O94" s="100">
        <v>52470000</v>
      </c>
      <c r="P94" s="101"/>
      <c r="Q94" s="102"/>
      <c r="R94" s="103">
        <v>1</v>
      </c>
      <c r="S94" s="100">
        <v>3180000</v>
      </c>
      <c r="T94" s="104">
        <f t="shared" si="25"/>
        <v>55650000</v>
      </c>
      <c r="U94" s="132">
        <v>50880000</v>
      </c>
      <c r="V94" s="105">
        <v>43507</v>
      </c>
      <c r="W94" s="105">
        <v>43507</v>
      </c>
      <c r="X94" s="105">
        <v>43840</v>
      </c>
      <c r="Y94" s="106">
        <v>330</v>
      </c>
      <c r="Z94" s="106"/>
      <c r="AA94" s="107"/>
      <c r="AB94" s="91"/>
      <c r="AC94" s="91" t="s">
        <v>1591</v>
      </c>
      <c r="AD94" s="91"/>
      <c r="AE94" s="91"/>
      <c r="AF94" s="108">
        <f t="shared" si="26"/>
        <v>0.91428571428571426</v>
      </c>
      <c r="AG94" s="109"/>
      <c r="AH94" s="130">
        <f>IF(SUMPRODUCT((A$14:A94=A94)*(B$14:B94=B94)*(C$14:C94=C94))&gt;1,0,1)</f>
        <v>1</v>
      </c>
      <c r="AI94" s="110" t="str">
        <f t="shared" si="21"/>
        <v>Contratos de prestación de servicios profesionales y de apoyo a la gestión</v>
      </c>
      <c r="AJ94" s="110" t="str">
        <f t="shared" si="22"/>
        <v>Contratación directa</v>
      </c>
      <c r="AK94" s="111" t="str">
        <f>IFERROR(VLOOKUP(F94,Tipo!$C$12:$C$27,1,FALSE),"NO")</f>
        <v>Prestación de servicios profesionales y de apoyo a la gestión, o para la ejecución de trabajos artísticos que sólo puedan encomendarse a determinadas personas naturales;</v>
      </c>
      <c r="AL94" s="110" t="str">
        <f t="shared" si="23"/>
        <v>Inversión</v>
      </c>
      <c r="AM94" s="110">
        <f t="shared" si="24"/>
        <v>4</v>
      </c>
      <c r="AN94" s="58"/>
      <c r="AO94" s="58"/>
      <c r="AP94" s="58"/>
    </row>
    <row r="95" spans="1:42" s="57" customFormat="1" ht="27" customHeight="1" x14ac:dyDescent="0.25">
      <c r="A95" s="91">
        <v>822019</v>
      </c>
      <c r="B95" s="106">
        <v>2019</v>
      </c>
      <c r="C95" s="92" t="s">
        <v>383</v>
      </c>
      <c r="D95" s="94" t="s">
        <v>161</v>
      </c>
      <c r="E95" s="92" t="s">
        <v>38</v>
      </c>
      <c r="F95" s="93" t="s">
        <v>182</v>
      </c>
      <c r="G95" s="94" t="s">
        <v>727</v>
      </c>
      <c r="H95" s="95" t="s">
        <v>156</v>
      </c>
      <c r="I95" s="96">
        <v>15</v>
      </c>
      <c r="J95" s="97" t="str">
        <f>IF(ISERROR(VLOOKUP(I95,Eje_Pilar!$C$2:$E$47,2,FALSE))," ",VLOOKUP(I95,Eje_Pilar!$C$2:$E$47,2,FALSE))</f>
        <v>Recuperación, incorporación, vida urbana y control de la ilegalidad</v>
      </c>
      <c r="K95" s="97" t="str">
        <f>IF(ISERROR(VLOOKUP(I95,Eje_Pilar!$C$2:$E$47,3,FALSE))," ",VLOOKUP(I95,Eje_Pilar!$C$2:$E$47,3,FALSE))</f>
        <v>Pilar 2 Democracía Urbana</v>
      </c>
      <c r="L95" s="98" t="s">
        <v>889</v>
      </c>
      <c r="M95" s="91" t="s">
        <v>983</v>
      </c>
      <c r="N95" s="99" t="s">
        <v>1320</v>
      </c>
      <c r="O95" s="100">
        <v>24200000</v>
      </c>
      <c r="P95" s="101"/>
      <c r="Q95" s="102"/>
      <c r="R95" s="103">
        <v>1</v>
      </c>
      <c r="S95" s="100">
        <v>1686667</v>
      </c>
      <c r="T95" s="104">
        <f t="shared" si="25"/>
        <v>25886667</v>
      </c>
      <c r="U95" s="132">
        <v>23686666</v>
      </c>
      <c r="V95" s="105">
        <v>43504</v>
      </c>
      <c r="W95" s="105">
        <v>43504</v>
      </c>
      <c r="X95" s="105">
        <v>43837</v>
      </c>
      <c r="Y95" s="106">
        <v>330</v>
      </c>
      <c r="Z95" s="106"/>
      <c r="AA95" s="107"/>
      <c r="AB95" s="91"/>
      <c r="AC95" s="91" t="s">
        <v>1591</v>
      </c>
      <c r="AD95" s="91"/>
      <c r="AE95" s="91"/>
      <c r="AF95" s="108">
        <f t="shared" si="26"/>
        <v>0.91501412677035632</v>
      </c>
      <c r="AG95" s="109"/>
      <c r="AH95" s="130">
        <f>IF(SUMPRODUCT((A$14:A95=A95)*(B$14:B95=B95)*(C$14:C95=C95))&gt;1,0,1)</f>
        <v>1</v>
      </c>
      <c r="AI95" s="110" t="str">
        <f t="shared" si="21"/>
        <v>Contratos de prestación de servicios profesionales y de apoyo a la gestión</v>
      </c>
      <c r="AJ95" s="110" t="str">
        <f t="shared" si="22"/>
        <v>Contratación directa</v>
      </c>
      <c r="AK95" s="111" t="str">
        <f>IFERROR(VLOOKUP(F95,Tipo!$C$12:$C$27,1,FALSE),"NO")</f>
        <v>Prestación de servicios profesionales y de apoyo a la gestión, o para la ejecución de trabajos artísticos que sólo puedan encomendarse a determinadas personas naturales;</v>
      </c>
      <c r="AL95" s="110" t="str">
        <f t="shared" si="23"/>
        <v>Inversión</v>
      </c>
      <c r="AM95" s="110">
        <f t="shared" si="24"/>
        <v>15</v>
      </c>
      <c r="AN95" s="58"/>
      <c r="AO95" s="58"/>
      <c r="AP95" s="58"/>
    </row>
    <row r="96" spans="1:42" s="57" customFormat="1" ht="27" customHeight="1" x14ac:dyDescent="0.25">
      <c r="A96" s="91">
        <v>832019</v>
      </c>
      <c r="B96" s="106">
        <v>2019</v>
      </c>
      <c r="C96" s="92" t="s">
        <v>384</v>
      </c>
      <c r="D96" s="94" t="s">
        <v>161</v>
      </c>
      <c r="E96" s="92" t="s">
        <v>38</v>
      </c>
      <c r="F96" s="93" t="s">
        <v>182</v>
      </c>
      <c r="G96" s="94" t="s">
        <v>731</v>
      </c>
      <c r="H96" s="95" t="s">
        <v>156</v>
      </c>
      <c r="I96" s="96">
        <v>15</v>
      </c>
      <c r="J96" s="97" t="str">
        <f>IF(ISERROR(VLOOKUP(I96,Eje_Pilar!$C$2:$E$47,2,FALSE))," ",VLOOKUP(I96,Eje_Pilar!$C$2:$E$47,2,FALSE))</f>
        <v>Recuperación, incorporación, vida urbana y control de la ilegalidad</v>
      </c>
      <c r="K96" s="97" t="str">
        <f>IF(ISERROR(VLOOKUP(I96,Eje_Pilar!$C$2:$E$47,3,FALSE))," ",VLOOKUP(I96,Eje_Pilar!$C$2:$E$47,3,FALSE))</f>
        <v>Pilar 2 Democracía Urbana</v>
      </c>
      <c r="L96" s="98" t="s">
        <v>889</v>
      </c>
      <c r="M96" s="91" t="s">
        <v>984</v>
      </c>
      <c r="N96" s="99" t="s">
        <v>1321</v>
      </c>
      <c r="O96" s="100">
        <v>52800000</v>
      </c>
      <c r="P96" s="101"/>
      <c r="Q96" s="102"/>
      <c r="R96" s="103">
        <v>1</v>
      </c>
      <c r="S96" s="100">
        <v>3680000</v>
      </c>
      <c r="T96" s="104">
        <f t="shared" si="25"/>
        <v>56480000</v>
      </c>
      <c r="U96" s="132">
        <v>51680000</v>
      </c>
      <c r="V96" s="105">
        <v>43504</v>
      </c>
      <c r="W96" s="105">
        <v>43504</v>
      </c>
      <c r="X96" s="105">
        <v>43837</v>
      </c>
      <c r="Y96" s="106">
        <v>330</v>
      </c>
      <c r="Z96" s="106"/>
      <c r="AA96" s="107"/>
      <c r="AB96" s="91"/>
      <c r="AC96" s="91" t="s">
        <v>1591</v>
      </c>
      <c r="AD96" s="91"/>
      <c r="AE96" s="91"/>
      <c r="AF96" s="108">
        <f t="shared" si="26"/>
        <v>0.91501416430594906</v>
      </c>
      <c r="AG96" s="109"/>
      <c r="AH96" s="130">
        <f>IF(SUMPRODUCT((A$14:A96=A96)*(B$14:B96=B96)*(C$14:C96=C96))&gt;1,0,1)</f>
        <v>1</v>
      </c>
      <c r="AI96" s="110" t="str">
        <f t="shared" si="21"/>
        <v>Contratos de prestación de servicios profesionales y de apoyo a la gestión</v>
      </c>
      <c r="AJ96" s="110" t="str">
        <f t="shared" si="22"/>
        <v>Contratación directa</v>
      </c>
      <c r="AK96" s="111" t="str">
        <f>IFERROR(VLOOKUP(F96,Tipo!$C$12:$C$27,1,FALSE),"NO")</f>
        <v>Prestación de servicios profesionales y de apoyo a la gestión, o para la ejecución de trabajos artísticos que sólo puedan encomendarse a determinadas personas naturales;</v>
      </c>
      <c r="AL96" s="110" t="str">
        <f t="shared" si="23"/>
        <v>Inversión</v>
      </c>
      <c r="AM96" s="110">
        <f t="shared" si="24"/>
        <v>15</v>
      </c>
      <c r="AN96" s="58"/>
      <c r="AO96" s="58"/>
      <c r="AP96" s="58"/>
    </row>
    <row r="97" spans="1:42" s="57" customFormat="1" ht="27" customHeight="1" x14ac:dyDescent="0.25">
      <c r="A97" s="91">
        <v>842019</v>
      </c>
      <c r="B97" s="106">
        <v>2019</v>
      </c>
      <c r="C97" s="92" t="s">
        <v>385</v>
      </c>
      <c r="D97" s="94" t="s">
        <v>161</v>
      </c>
      <c r="E97" s="92" t="s">
        <v>38</v>
      </c>
      <c r="F97" s="93" t="s">
        <v>182</v>
      </c>
      <c r="G97" s="94" t="s">
        <v>731</v>
      </c>
      <c r="H97" s="95" t="s">
        <v>156</v>
      </c>
      <c r="I97" s="96">
        <v>15</v>
      </c>
      <c r="J97" s="97" t="str">
        <f>IF(ISERROR(VLOOKUP(I97,Eje_Pilar!$C$2:$E$47,2,FALSE))," ",VLOOKUP(I97,Eje_Pilar!$C$2:$E$47,2,FALSE))</f>
        <v>Recuperación, incorporación, vida urbana y control de la ilegalidad</v>
      </c>
      <c r="K97" s="97" t="str">
        <f>IF(ISERROR(VLOOKUP(I97,Eje_Pilar!$C$2:$E$47,3,FALSE))," ",VLOOKUP(I97,Eje_Pilar!$C$2:$E$47,3,FALSE))</f>
        <v>Pilar 2 Democracía Urbana</v>
      </c>
      <c r="L97" s="98" t="s">
        <v>889</v>
      </c>
      <c r="M97" s="91" t="s">
        <v>985</v>
      </c>
      <c r="N97" s="99" t="s">
        <v>1322</v>
      </c>
      <c r="O97" s="100">
        <v>52800000</v>
      </c>
      <c r="P97" s="101"/>
      <c r="Q97" s="102"/>
      <c r="R97" s="103">
        <v>1</v>
      </c>
      <c r="S97" s="100">
        <v>3680000</v>
      </c>
      <c r="T97" s="104">
        <f t="shared" si="25"/>
        <v>56480000</v>
      </c>
      <c r="U97" s="132">
        <v>51680000</v>
      </c>
      <c r="V97" s="105">
        <v>43504</v>
      </c>
      <c r="W97" s="105">
        <v>43504</v>
      </c>
      <c r="X97" s="105">
        <v>43837</v>
      </c>
      <c r="Y97" s="106">
        <v>330</v>
      </c>
      <c r="Z97" s="106"/>
      <c r="AA97" s="107"/>
      <c r="AB97" s="91"/>
      <c r="AC97" s="91" t="s">
        <v>1591</v>
      </c>
      <c r="AD97" s="91"/>
      <c r="AE97" s="91"/>
      <c r="AF97" s="108">
        <f t="shared" si="26"/>
        <v>0.91501416430594906</v>
      </c>
      <c r="AG97" s="109"/>
      <c r="AH97" s="130">
        <f>IF(SUMPRODUCT((A$14:A97=A97)*(B$14:B97=B97)*(C$14:C97=C97))&gt;1,0,1)</f>
        <v>1</v>
      </c>
      <c r="AI97" s="110" t="str">
        <f t="shared" si="21"/>
        <v>Contratos de prestación de servicios profesionales y de apoyo a la gestión</v>
      </c>
      <c r="AJ97" s="110" t="str">
        <f t="shared" si="22"/>
        <v>Contratación directa</v>
      </c>
      <c r="AK97" s="111" t="str">
        <f>IFERROR(VLOOKUP(F97,Tipo!$C$12:$C$27,1,FALSE),"NO")</f>
        <v>Prestación de servicios profesionales y de apoyo a la gestión, o para la ejecución de trabajos artísticos que sólo puedan encomendarse a determinadas personas naturales;</v>
      </c>
      <c r="AL97" s="110" t="str">
        <f t="shared" si="23"/>
        <v>Inversión</v>
      </c>
      <c r="AM97" s="110">
        <f t="shared" si="24"/>
        <v>15</v>
      </c>
      <c r="AN97" s="58"/>
      <c r="AO97" s="58"/>
      <c r="AP97" s="58"/>
    </row>
    <row r="98" spans="1:42" s="57" customFormat="1" ht="27" customHeight="1" x14ac:dyDescent="0.25">
      <c r="A98" s="91">
        <v>852019</v>
      </c>
      <c r="B98" s="106">
        <v>2019</v>
      </c>
      <c r="C98" s="92" t="s">
        <v>386</v>
      </c>
      <c r="D98" s="94" t="s">
        <v>161</v>
      </c>
      <c r="E98" s="92" t="s">
        <v>38</v>
      </c>
      <c r="F98" s="93" t="s">
        <v>182</v>
      </c>
      <c r="G98" s="94" t="s">
        <v>732</v>
      </c>
      <c r="H98" s="95" t="s">
        <v>156</v>
      </c>
      <c r="I98" s="96">
        <v>45</v>
      </c>
      <c r="J98" s="97" t="str">
        <f>IF(ISERROR(VLOOKUP(I98,Eje_Pilar!$C$2:$E$47,2,FALSE))," ",VLOOKUP(I98,Eje_Pilar!$C$2:$E$47,2,FALSE))</f>
        <v>Gobernanza e influencia local, regional e internacional</v>
      </c>
      <c r="K98" s="97" t="str">
        <f>IF(ISERROR(VLOOKUP(I98,Eje_Pilar!$C$2:$E$47,3,FALSE))," ",VLOOKUP(I98,Eje_Pilar!$C$2:$E$47,3,FALSE))</f>
        <v>Eje Transversal 4 Gobierno Legitimo, Fortalecimiento Local y Eficiencia</v>
      </c>
      <c r="L98" s="98" t="s">
        <v>885</v>
      </c>
      <c r="M98" s="91" t="s">
        <v>986</v>
      </c>
      <c r="N98" s="99" t="s">
        <v>1323</v>
      </c>
      <c r="O98" s="100">
        <v>53636000</v>
      </c>
      <c r="P98" s="101"/>
      <c r="Q98" s="102"/>
      <c r="R98" s="103"/>
      <c r="S98" s="100"/>
      <c r="T98" s="104">
        <f t="shared" si="25"/>
        <v>53636000</v>
      </c>
      <c r="U98" s="132">
        <v>35594466</v>
      </c>
      <c r="V98" s="105">
        <v>43507</v>
      </c>
      <c r="W98" s="105">
        <v>43508</v>
      </c>
      <c r="X98" s="105">
        <v>43841</v>
      </c>
      <c r="Y98" s="106">
        <v>330</v>
      </c>
      <c r="Z98" s="106"/>
      <c r="AA98" s="107"/>
      <c r="AB98" s="91"/>
      <c r="AC98" s="91" t="s">
        <v>1591</v>
      </c>
      <c r="AD98" s="91"/>
      <c r="AE98" s="91"/>
      <c r="AF98" s="108">
        <f t="shared" si="26"/>
        <v>0.66363013647550151</v>
      </c>
      <c r="AG98" s="109"/>
      <c r="AH98" s="130">
        <f>IF(SUMPRODUCT((A$14:A98=A98)*(B$14:B98=B98)*(C$14:C98=C98))&gt;1,0,1)</f>
        <v>1</v>
      </c>
      <c r="AI98" s="110" t="str">
        <f t="shared" si="21"/>
        <v>Contratos de prestación de servicios profesionales y de apoyo a la gestión</v>
      </c>
      <c r="AJ98" s="110" t="str">
        <f t="shared" si="22"/>
        <v>Contratación directa</v>
      </c>
      <c r="AK98" s="111" t="str">
        <f>IFERROR(VLOOKUP(F98,Tipo!$C$12:$C$27,1,FALSE),"NO")</f>
        <v>Prestación de servicios profesionales y de apoyo a la gestión, o para la ejecución de trabajos artísticos que sólo puedan encomendarse a determinadas personas naturales;</v>
      </c>
      <c r="AL98" s="110" t="str">
        <f t="shared" si="23"/>
        <v>Inversión</v>
      </c>
      <c r="AM98" s="110">
        <f t="shared" si="24"/>
        <v>45</v>
      </c>
      <c r="AN98" s="58"/>
      <c r="AO98" s="58"/>
      <c r="AP98" s="58"/>
    </row>
    <row r="99" spans="1:42" s="57" customFormat="1" ht="27" customHeight="1" x14ac:dyDescent="0.25">
      <c r="A99" s="91">
        <v>862019</v>
      </c>
      <c r="B99" s="106">
        <v>2019</v>
      </c>
      <c r="C99" s="92" t="s">
        <v>387</v>
      </c>
      <c r="D99" s="94" t="s">
        <v>161</v>
      </c>
      <c r="E99" s="92" t="s">
        <v>38</v>
      </c>
      <c r="F99" s="93" t="s">
        <v>182</v>
      </c>
      <c r="G99" s="94" t="s">
        <v>733</v>
      </c>
      <c r="H99" s="95" t="s">
        <v>156</v>
      </c>
      <c r="I99" s="96">
        <v>45</v>
      </c>
      <c r="J99" s="97" t="str">
        <f>IF(ISERROR(VLOOKUP(I99,Eje_Pilar!$C$2:$E$47,2,FALSE))," ",VLOOKUP(I99,Eje_Pilar!$C$2:$E$47,2,FALSE))</f>
        <v>Gobernanza e influencia local, regional e internacional</v>
      </c>
      <c r="K99" s="97" t="str">
        <f>IF(ISERROR(VLOOKUP(I99,Eje_Pilar!$C$2:$E$47,3,FALSE))," ",VLOOKUP(I99,Eje_Pilar!$C$2:$E$47,3,FALSE))</f>
        <v>Eje Transversal 4 Gobierno Legitimo, Fortalecimiento Local y Eficiencia</v>
      </c>
      <c r="L99" s="98" t="s">
        <v>885</v>
      </c>
      <c r="M99" s="91" t="s">
        <v>987</v>
      </c>
      <c r="N99" s="99" t="s">
        <v>1324</v>
      </c>
      <c r="O99" s="100">
        <v>52470000</v>
      </c>
      <c r="P99" s="101"/>
      <c r="Q99" s="102"/>
      <c r="R99" s="103">
        <v>1</v>
      </c>
      <c r="S99" s="100">
        <v>3657000</v>
      </c>
      <c r="T99" s="104">
        <f t="shared" si="25"/>
        <v>56127000</v>
      </c>
      <c r="U99" s="132">
        <v>46587000</v>
      </c>
      <c r="V99" s="105">
        <v>43504</v>
      </c>
      <c r="W99" s="105">
        <v>43504</v>
      </c>
      <c r="X99" s="105">
        <v>43837</v>
      </c>
      <c r="Y99" s="106">
        <v>330</v>
      </c>
      <c r="Z99" s="106"/>
      <c r="AA99" s="107"/>
      <c r="AB99" s="91"/>
      <c r="AC99" s="91" t="s">
        <v>1591</v>
      </c>
      <c r="AD99" s="91"/>
      <c r="AE99" s="91"/>
      <c r="AF99" s="108">
        <f t="shared" si="26"/>
        <v>0.83002832861189801</v>
      </c>
      <c r="AG99" s="109"/>
      <c r="AH99" s="130">
        <f>IF(SUMPRODUCT((A$14:A99=A99)*(B$14:B99=B99)*(C$14:C99=C99))&gt;1,0,1)</f>
        <v>1</v>
      </c>
      <c r="AI99" s="110" t="str">
        <f t="shared" si="21"/>
        <v>Contratos de prestación de servicios profesionales y de apoyo a la gestión</v>
      </c>
      <c r="AJ99" s="110" t="str">
        <f t="shared" si="22"/>
        <v>Contratación directa</v>
      </c>
      <c r="AK99" s="111" t="str">
        <f>IFERROR(VLOOKUP(F99,Tipo!$C$12:$C$27,1,FALSE),"NO")</f>
        <v>Prestación de servicios profesionales y de apoyo a la gestión, o para la ejecución de trabajos artísticos que sólo puedan encomendarse a determinadas personas naturales;</v>
      </c>
      <c r="AL99" s="110" t="str">
        <f t="shared" si="23"/>
        <v>Inversión</v>
      </c>
      <c r="AM99" s="110">
        <f t="shared" si="24"/>
        <v>45</v>
      </c>
      <c r="AN99" s="58"/>
      <c r="AO99" s="58"/>
      <c r="AP99" s="58"/>
    </row>
    <row r="100" spans="1:42" s="57" customFormat="1" ht="27" customHeight="1" x14ac:dyDescent="0.25">
      <c r="A100" s="91">
        <v>872019</v>
      </c>
      <c r="B100" s="106">
        <v>2019</v>
      </c>
      <c r="C100" s="92" t="s">
        <v>388</v>
      </c>
      <c r="D100" s="94" t="s">
        <v>161</v>
      </c>
      <c r="E100" s="92" t="s">
        <v>38</v>
      </c>
      <c r="F100" s="93" t="s">
        <v>182</v>
      </c>
      <c r="G100" s="94" t="s">
        <v>726</v>
      </c>
      <c r="H100" s="95" t="s">
        <v>156</v>
      </c>
      <c r="I100" s="96">
        <v>18</v>
      </c>
      <c r="J100" s="97" t="str">
        <f>IF(ISERROR(VLOOKUP(I100,Eje_Pilar!$C$2:$E$47,2,FALSE))," ",VLOOKUP(I100,Eje_Pilar!$C$2:$E$47,2,FALSE))</f>
        <v>Mejor movilidad para todos</v>
      </c>
      <c r="K100" s="97" t="str">
        <f>IF(ISERROR(VLOOKUP(I100,Eje_Pilar!$C$2:$E$47,3,FALSE))," ",VLOOKUP(I100,Eje_Pilar!$C$2:$E$47,3,FALSE))</f>
        <v>Pilar 2 Democracía Urbana</v>
      </c>
      <c r="L100" s="98" t="s">
        <v>886</v>
      </c>
      <c r="M100" s="91" t="s">
        <v>988</v>
      </c>
      <c r="N100" s="99" t="s">
        <v>1325</v>
      </c>
      <c r="O100" s="100">
        <v>24200000</v>
      </c>
      <c r="P100" s="101"/>
      <c r="Q100" s="102"/>
      <c r="R100" s="103">
        <v>1</v>
      </c>
      <c r="S100" s="100">
        <v>1686667</v>
      </c>
      <c r="T100" s="104">
        <f t="shared" si="25"/>
        <v>25886667</v>
      </c>
      <c r="U100" s="132">
        <v>21486667</v>
      </c>
      <c r="V100" s="105">
        <v>43504</v>
      </c>
      <c r="W100" s="105">
        <v>43504</v>
      </c>
      <c r="X100" s="105">
        <v>43837</v>
      </c>
      <c r="Y100" s="106">
        <v>330</v>
      </c>
      <c r="Z100" s="106"/>
      <c r="AA100" s="107"/>
      <c r="AB100" s="91"/>
      <c r="AC100" s="91" t="s">
        <v>1591</v>
      </c>
      <c r="AD100" s="91"/>
      <c r="AE100" s="91"/>
      <c r="AF100" s="108">
        <f t="shared" si="26"/>
        <v>0.83002833080056226</v>
      </c>
      <c r="AG100" s="109"/>
      <c r="AH100" s="130">
        <f>IF(SUMPRODUCT((A$14:A100=A100)*(B$14:B100=B100)*(C$14:C100=C100))&gt;1,0,1)</f>
        <v>1</v>
      </c>
      <c r="AI100" s="110" t="str">
        <f t="shared" si="21"/>
        <v>Contratos de prestación de servicios profesionales y de apoyo a la gestión</v>
      </c>
      <c r="AJ100" s="110" t="str">
        <f t="shared" si="22"/>
        <v>Contratación directa</v>
      </c>
      <c r="AK100" s="111" t="str">
        <f>IFERROR(VLOOKUP(F100,Tipo!$C$12:$C$27,1,FALSE),"NO")</f>
        <v>Prestación de servicios profesionales y de apoyo a la gestión, o para la ejecución de trabajos artísticos que sólo puedan encomendarse a determinadas personas naturales;</v>
      </c>
      <c r="AL100" s="110" t="str">
        <f t="shared" si="23"/>
        <v>Inversión</v>
      </c>
      <c r="AM100" s="110">
        <f t="shared" si="24"/>
        <v>18</v>
      </c>
      <c r="AN100" s="58"/>
      <c r="AO100" s="58"/>
      <c r="AP100" s="58"/>
    </row>
    <row r="101" spans="1:42" s="57" customFormat="1" ht="27" customHeight="1" x14ac:dyDescent="0.25">
      <c r="A101" s="91">
        <v>882019</v>
      </c>
      <c r="B101" s="106">
        <v>2019</v>
      </c>
      <c r="C101" s="92" t="s">
        <v>389</v>
      </c>
      <c r="D101" s="94" t="s">
        <v>161</v>
      </c>
      <c r="E101" s="92" t="s">
        <v>38</v>
      </c>
      <c r="F101" s="93" t="s">
        <v>182</v>
      </c>
      <c r="G101" s="94" t="s">
        <v>726</v>
      </c>
      <c r="H101" s="95" t="s">
        <v>156</v>
      </c>
      <c r="I101" s="96">
        <v>18</v>
      </c>
      <c r="J101" s="97" t="str">
        <f>IF(ISERROR(VLOOKUP(I101,Eje_Pilar!$C$2:$E$47,2,FALSE))," ",VLOOKUP(I101,Eje_Pilar!$C$2:$E$47,2,FALSE))</f>
        <v>Mejor movilidad para todos</v>
      </c>
      <c r="K101" s="97" t="str">
        <f>IF(ISERROR(VLOOKUP(I101,Eje_Pilar!$C$2:$E$47,3,FALSE))," ",VLOOKUP(I101,Eje_Pilar!$C$2:$E$47,3,FALSE))</f>
        <v>Pilar 2 Democracía Urbana</v>
      </c>
      <c r="L101" s="98" t="s">
        <v>886</v>
      </c>
      <c r="M101" s="91" t="s">
        <v>989</v>
      </c>
      <c r="N101" s="99" t="s">
        <v>1326</v>
      </c>
      <c r="O101" s="100">
        <v>24200000</v>
      </c>
      <c r="P101" s="101"/>
      <c r="Q101" s="102"/>
      <c r="R101" s="103">
        <v>1</v>
      </c>
      <c r="S101" s="100">
        <v>1686667</v>
      </c>
      <c r="T101" s="104">
        <f t="shared" si="25"/>
        <v>25886667</v>
      </c>
      <c r="U101" s="132">
        <v>21486667</v>
      </c>
      <c r="V101" s="105">
        <v>43504</v>
      </c>
      <c r="W101" s="105">
        <v>43504</v>
      </c>
      <c r="X101" s="105">
        <v>43837</v>
      </c>
      <c r="Y101" s="106">
        <v>330</v>
      </c>
      <c r="Z101" s="106"/>
      <c r="AA101" s="107"/>
      <c r="AB101" s="91"/>
      <c r="AC101" s="91" t="s">
        <v>1591</v>
      </c>
      <c r="AD101" s="91"/>
      <c r="AE101" s="91"/>
      <c r="AF101" s="108">
        <f t="shared" si="26"/>
        <v>0.83002833080056226</v>
      </c>
      <c r="AG101" s="109"/>
      <c r="AH101" s="130">
        <f>IF(SUMPRODUCT((A$14:A101=A101)*(B$14:B101=B101)*(C$14:C101=C101))&gt;1,0,1)</f>
        <v>1</v>
      </c>
      <c r="AI101" s="110" t="str">
        <f t="shared" si="21"/>
        <v>Contratos de prestación de servicios profesionales y de apoyo a la gestión</v>
      </c>
      <c r="AJ101" s="110" t="str">
        <f t="shared" si="22"/>
        <v>Contratación directa</v>
      </c>
      <c r="AK101" s="111" t="str">
        <f>IFERROR(VLOOKUP(F101,Tipo!$C$12:$C$27,1,FALSE),"NO")</f>
        <v>Prestación de servicios profesionales y de apoyo a la gestión, o para la ejecución de trabajos artísticos que sólo puedan encomendarse a determinadas personas naturales;</v>
      </c>
      <c r="AL101" s="110" t="str">
        <f t="shared" si="23"/>
        <v>Inversión</v>
      </c>
      <c r="AM101" s="110">
        <f t="shared" si="24"/>
        <v>18</v>
      </c>
      <c r="AN101" s="58"/>
      <c r="AO101" s="58"/>
      <c r="AP101" s="58"/>
    </row>
    <row r="102" spans="1:42" s="57" customFormat="1" ht="27" customHeight="1" x14ac:dyDescent="0.25">
      <c r="A102" s="91">
        <v>892019</v>
      </c>
      <c r="B102" s="106">
        <v>2019</v>
      </c>
      <c r="C102" s="92" t="s">
        <v>390</v>
      </c>
      <c r="D102" s="94" t="s">
        <v>161</v>
      </c>
      <c r="E102" s="92" t="s">
        <v>38</v>
      </c>
      <c r="F102" s="93" t="s">
        <v>182</v>
      </c>
      <c r="G102" s="94" t="s">
        <v>734</v>
      </c>
      <c r="H102" s="95" t="s">
        <v>156</v>
      </c>
      <c r="I102" s="96">
        <v>4</v>
      </c>
      <c r="J102" s="97" t="str">
        <f>IF(ISERROR(VLOOKUP(I102,Eje_Pilar!$C$2:$E$47,2,FALSE))," ",VLOOKUP(I102,Eje_Pilar!$C$2:$E$47,2,FALSE))</f>
        <v>Familias protegidas y adaptadas al cambio climático</v>
      </c>
      <c r="K102" s="97" t="str">
        <f>IF(ISERROR(VLOOKUP(I102,Eje_Pilar!$C$2:$E$47,3,FALSE))," ",VLOOKUP(I102,Eje_Pilar!$C$2:$E$47,3,FALSE))</f>
        <v>Pilar 1 Igualdad de Calidad de Vida</v>
      </c>
      <c r="L102" s="98" t="s">
        <v>890</v>
      </c>
      <c r="M102" s="91" t="s">
        <v>990</v>
      </c>
      <c r="N102" s="99" t="s">
        <v>1327</v>
      </c>
      <c r="O102" s="100">
        <v>33000000</v>
      </c>
      <c r="P102" s="101"/>
      <c r="Q102" s="102"/>
      <c r="R102" s="103"/>
      <c r="S102" s="100">
        <v>2100000</v>
      </c>
      <c r="T102" s="104">
        <f t="shared" si="25"/>
        <v>35100000</v>
      </c>
      <c r="U102" s="132">
        <v>31500000</v>
      </c>
      <c r="V102" s="105">
        <v>43504</v>
      </c>
      <c r="W102" s="105">
        <v>43504</v>
      </c>
      <c r="X102" s="105">
        <v>43837</v>
      </c>
      <c r="Y102" s="106">
        <v>330</v>
      </c>
      <c r="Z102" s="106"/>
      <c r="AA102" s="107"/>
      <c r="AB102" s="91"/>
      <c r="AC102" s="91" t="s">
        <v>1591</v>
      </c>
      <c r="AD102" s="91"/>
      <c r="AE102" s="91"/>
      <c r="AF102" s="108">
        <f t="shared" si="26"/>
        <v>0.89743589743589747</v>
      </c>
      <c r="AG102" s="109"/>
      <c r="AH102" s="130">
        <f>IF(SUMPRODUCT((A$14:A102=A102)*(B$14:B102=B102)*(C$14:C102=C102))&gt;1,0,1)</f>
        <v>1</v>
      </c>
      <c r="AI102" s="110" t="str">
        <f t="shared" si="21"/>
        <v>Contratos de prestación de servicios profesionales y de apoyo a la gestión</v>
      </c>
      <c r="AJ102" s="110" t="str">
        <f t="shared" si="22"/>
        <v>Contratación directa</v>
      </c>
      <c r="AK102" s="111" t="str">
        <f>IFERROR(VLOOKUP(F102,Tipo!$C$12:$C$27,1,FALSE),"NO")</f>
        <v>Prestación de servicios profesionales y de apoyo a la gestión, o para la ejecución de trabajos artísticos que sólo puedan encomendarse a determinadas personas naturales;</v>
      </c>
      <c r="AL102" s="110" t="str">
        <f t="shared" si="23"/>
        <v>Inversión</v>
      </c>
      <c r="AM102" s="110">
        <f t="shared" si="24"/>
        <v>4</v>
      </c>
      <c r="AN102" s="58"/>
      <c r="AO102" s="58"/>
      <c r="AP102" s="58"/>
    </row>
    <row r="103" spans="1:42" s="57" customFormat="1" ht="27" customHeight="1" x14ac:dyDescent="0.25">
      <c r="A103" s="91">
        <v>902019</v>
      </c>
      <c r="B103" s="106">
        <v>2019</v>
      </c>
      <c r="C103" s="92" t="s">
        <v>391</v>
      </c>
      <c r="D103" s="94" t="s">
        <v>161</v>
      </c>
      <c r="E103" s="92" t="s">
        <v>38</v>
      </c>
      <c r="F103" s="93" t="s">
        <v>182</v>
      </c>
      <c r="G103" s="94" t="s">
        <v>735</v>
      </c>
      <c r="H103" s="95" t="s">
        <v>156</v>
      </c>
      <c r="I103" s="96">
        <v>4</v>
      </c>
      <c r="J103" s="97" t="str">
        <f>IF(ISERROR(VLOOKUP(I103,Eje_Pilar!$C$2:$E$47,2,FALSE))," ",VLOOKUP(I103,Eje_Pilar!$C$2:$E$47,2,FALSE))</f>
        <v>Familias protegidas y adaptadas al cambio climático</v>
      </c>
      <c r="K103" s="97" t="str">
        <f>IF(ISERROR(VLOOKUP(I103,Eje_Pilar!$C$2:$E$47,3,FALSE))," ",VLOOKUP(I103,Eje_Pilar!$C$2:$E$47,3,FALSE))</f>
        <v>Pilar 1 Igualdad de Calidad de Vida</v>
      </c>
      <c r="L103" s="98" t="s">
        <v>890</v>
      </c>
      <c r="M103" s="91" t="s">
        <v>991</v>
      </c>
      <c r="N103" s="99" t="s">
        <v>1328</v>
      </c>
      <c r="O103" s="100">
        <v>52470000</v>
      </c>
      <c r="P103" s="101"/>
      <c r="Q103" s="102"/>
      <c r="R103" s="103">
        <v>1</v>
      </c>
      <c r="S103" s="100">
        <v>2544000</v>
      </c>
      <c r="T103" s="104">
        <f t="shared" si="25"/>
        <v>55014000</v>
      </c>
      <c r="U103" s="132">
        <v>50244000</v>
      </c>
      <c r="V103" s="105">
        <v>43507</v>
      </c>
      <c r="W103" s="105">
        <v>43507</v>
      </c>
      <c r="X103" s="105">
        <v>43840</v>
      </c>
      <c r="Y103" s="106">
        <v>330</v>
      </c>
      <c r="Z103" s="106"/>
      <c r="AA103" s="107"/>
      <c r="AB103" s="91"/>
      <c r="AC103" s="91" t="s">
        <v>1591</v>
      </c>
      <c r="AD103" s="91"/>
      <c r="AE103" s="91"/>
      <c r="AF103" s="108">
        <f t="shared" si="26"/>
        <v>0.91329479768786126</v>
      </c>
      <c r="AG103" s="109"/>
      <c r="AH103" s="130">
        <f>IF(SUMPRODUCT((A$14:A103=A103)*(B$14:B103=B103)*(C$14:C103=C103))&gt;1,0,1)</f>
        <v>1</v>
      </c>
      <c r="AI103" s="110" t="str">
        <f t="shared" si="21"/>
        <v>Contratos de prestación de servicios profesionales y de apoyo a la gestión</v>
      </c>
      <c r="AJ103" s="110" t="str">
        <f t="shared" si="22"/>
        <v>Contratación directa</v>
      </c>
      <c r="AK103" s="111" t="str">
        <f>IFERROR(VLOOKUP(F103,Tipo!$C$12:$C$27,1,FALSE),"NO")</f>
        <v>Prestación de servicios profesionales y de apoyo a la gestión, o para la ejecución de trabajos artísticos que sólo puedan encomendarse a determinadas personas naturales;</v>
      </c>
      <c r="AL103" s="110" t="str">
        <f t="shared" si="23"/>
        <v>Inversión</v>
      </c>
      <c r="AM103" s="110">
        <f t="shared" si="24"/>
        <v>4</v>
      </c>
      <c r="AN103" s="58"/>
      <c r="AO103" s="58"/>
      <c r="AP103" s="58"/>
    </row>
    <row r="104" spans="1:42" s="57" customFormat="1" ht="27" customHeight="1" x14ac:dyDescent="0.25">
      <c r="A104" s="91">
        <v>912019</v>
      </c>
      <c r="B104" s="106">
        <v>2019</v>
      </c>
      <c r="C104" s="92" t="s">
        <v>392</v>
      </c>
      <c r="D104" s="94" t="s">
        <v>161</v>
      </c>
      <c r="E104" s="92" t="s">
        <v>38</v>
      </c>
      <c r="F104" s="93" t="s">
        <v>182</v>
      </c>
      <c r="G104" s="94" t="s">
        <v>721</v>
      </c>
      <c r="H104" s="95" t="s">
        <v>156</v>
      </c>
      <c r="I104" s="96">
        <v>3</v>
      </c>
      <c r="J104" s="97" t="str">
        <f>IF(ISERROR(VLOOKUP(I104,Eje_Pilar!$C$2:$E$47,2,FALSE))," ",VLOOKUP(I104,Eje_Pilar!$C$2:$E$47,2,FALSE))</f>
        <v>Igualdad y autonomía para una Bogotá incluyente</v>
      </c>
      <c r="K104" s="97" t="str">
        <f>IF(ISERROR(VLOOKUP(I104,Eje_Pilar!$C$2:$E$47,3,FALSE))," ",VLOOKUP(I104,Eje_Pilar!$C$2:$E$47,3,FALSE))</f>
        <v>Pilar 1 Igualdad de Calidad de Vida</v>
      </c>
      <c r="L104" s="98" t="s">
        <v>888</v>
      </c>
      <c r="M104" s="91" t="s">
        <v>992</v>
      </c>
      <c r="N104" s="99" t="s">
        <v>1329</v>
      </c>
      <c r="O104" s="100">
        <v>52800000</v>
      </c>
      <c r="P104" s="101"/>
      <c r="Q104" s="102"/>
      <c r="R104" s="103">
        <v>1</v>
      </c>
      <c r="S104" s="100">
        <v>2720000</v>
      </c>
      <c r="T104" s="104">
        <f t="shared" si="25"/>
        <v>55520000</v>
      </c>
      <c r="U104" s="132">
        <v>50720000</v>
      </c>
      <c r="V104" s="105">
        <v>43507</v>
      </c>
      <c r="W104" s="105">
        <v>43507</v>
      </c>
      <c r="X104" s="105">
        <v>43840</v>
      </c>
      <c r="Y104" s="106">
        <v>330</v>
      </c>
      <c r="Z104" s="106"/>
      <c r="AA104" s="107"/>
      <c r="AB104" s="91"/>
      <c r="AC104" s="91" t="s">
        <v>1591</v>
      </c>
      <c r="AD104" s="91"/>
      <c r="AE104" s="91"/>
      <c r="AF104" s="108">
        <f t="shared" si="26"/>
        <v>0.91354466858789629</v>
      </c>
      <c r="AG104" s="109"/>
      <c r="AH104" s="130">
        <f>IF(SUMPRODUCT((A$14:A104=A104)*(B$14:B104=B104)*(C$14:C104=C104))&gt;1,0,1)</f>
        <v>1</v>
      </c>
      <c r="AI104" s="110" t="str">
        <f t="shared" si="21"/>
        <v>Contratos de prestación de servicios profesionales y de apoyo a la gestión</v>
      </c>
      <c r="AJ104" s="110" t="str">
        <f t="shared" si="22"/>
        <v>Contratación directa</v>
      </c>
      <c r="AK104" s="111" t="str">
        <f>IFERROR(VLOOKUP(F104,Tipo!$C$12:$C$27,1,FALSE),"NO")</f>
        <v>Prestación de servicios profesionales y de apoyo a la gestión, o para la ejecución de trabajos artísticos que sólo puedan encomendarse a determinadas personas naturales;</v>
      </c>
      <c r="AL104" s="110" t="str">
        <f t="shared" si="23"/>
        <v>Inversión</v>
      </c>
      <c r="AM104" s="110">
        <f t="shared" si="24"/>
        <v>3</v>
      </c>
      <c r="AN104" s="58"/>
      <c r="AO104" s="58"/>
      <c r="AP104" s="58"/>
    </row>
    <row r="105" spans="1:42" s="57" customFormat="1" ht="27" customHeight="1" x14ac:dyDescent="0.25">
      <c r="A105" s="91">
        <v>922019</v>
      </c>
      <c r="B105" s="106">
        <v>2019</v>
      </c>
      <c r="C105" s="92" t="s">
        <v>393</v>
      </c>
      <c r="D105" s="94" t="s">
        <v>161</v>
      </c>
      <c r="E105" s="92" t="s">
        <v>38</v>
      </c>
      <c r="F105" s="93" t="s">
        <v>182</v>
      </c>
      <c r="G105" s="94" t="s">
        <v>736</v>
      </c>
      <c r="H105" s="95" t="s">
        <v>156</v>
      </c>
      <c r="I105" s="96">
        <v>45</v>
      </c>
      <c r="J105" s="97" t="str">
        <f>IF(ISERROR(VLOOKUP(I105,Eje_Pilar!$C$2:$E$47,2,FALSE))," ",VLOOKUP(I105,Eje_Pilar!$C$2:$E$47,2,FALSE))</f>
        <v>Gobernanza e influencia local, regional e internacional</v>
      </c>
      <c r="K105" s="97" t="str">
        <f>IF(ISERROR(VLOOKUP(I105,Eje_Pilar!$C$2:$E$47,3,FALSE))," ",VLOOKUP(I105,Eje_Pilar!$C$2:$E$47,3,FALSE))</f>
        <v>Eje Transversal 4 Gobierno Legitimo, Fortalecimiento Local y Eficiencia</v>
      </c>
      <c r="L105" s="98" t="s">
        <v>885</v>
      </c>
      <c r="M105" s="91" t="s">
        <v>993</v>
      </c>
      <c r="N105" s="99" t="s">
        <v>1330</v>
      </c>
      <c r="O105" s="100">
        <v>52470000</v>
      </c>
      <c r="P105" s="101"/>
      <c r="Q105" s="102"/>
      <c r="R105" s="103">
        <v>1</v>
      </c>
      <c r="S105" s="100">
        <v>3180000</v>
      </c>
      <c r="T105" s="104">
        <f t="shared" si="25"/>
        <v>55650000</v>
      </c>
      <c r="U105" s="132">
        <v>37916666</v>
      </c>
      <c r="V105" s="105">
        <v>43507</v>
      </c>
      <c r="W105" s="105">
        <v>43507</v>
      </c>
      <c r="X105" s="105">
        <v>43840</v>
      </c>
      <c r="Y105" s="106">
        <v>330</v>
      </c>
      <c r="Z105" s="106"/>
      <c r="AA105" s="107"/>
      <c r="AB105" s="91"/>
      <c r="AC105" s="91" t="s">
        <v>1591</v>
      </c>
      <c r="AD105" s="91"/>
      <c r="AE105" s="91"/>
      <c r="AF105" s="108">
        <f t="shared" si="26"/>
        <v>0.68134170709793351</v>
      </c>
      <c r="AG105" s="109"/>
      <c r="AH105" s="130">
        <f>IF(SUMPRODUCT((A$14:A105=A105)*(B$14:B105=B105)*(C$14:C105=C105))&gt;1,0,1)</f>
        <v>1</v>
      </c>
      <c r="AI105" s="110" t="str">
        <f t="shared" si="21"/>
        <v>Contratos de prestación de servicios profesionales y de apoyo a la gestión</v>
      </c>
      <c r="AJ105" s="110" t="str">
        <f t="shared" si="22"/>
        <v>Contratación directa</v>
      </c>
      <c r="AK105" s="111" t="str">
        <f>IFERROR(VLOOKUP(F105,Tipo!$C$12:$C$27,1,FALSE),"NO")</f>
        <v>Prestación de servicios profesionales y de apoyo a la gestión, o para la ejecución de trabajos artísticos que sólo puedan encomendarse a determinadas personas naturales;</v>
      </c>
      <c r="AL105" s="110" t="str">
        <f t="shared" si="23"/>
        <v>Inversión</v>
      </c>
      <c r="AM105" s="110">
        <f t="shared" si="24"/>
        <v>45</v>
      </c>
      <c r="AN105" s="58"/>
      <c r="AO105" s="58"/>
      <c r="AP105" s="58"/>
    </row>
    <row r="106" spans="1:42" s="57" customFormat="1" ht="27" customHeight="1" x14ac:dyDescent="0.25">
      <c r="A106" s="91">
        <v>932019</v>
      </c>
      <c r="B106" s="106">
        <v>2019</v>
      </c>
      <c r="C106" s="92" t="s">
        <v>394</v>
      </c>
      <c r="D106" s="94" t="s">
        <v>161</v>
      </c>
      <c r="E106" s="92" t="s">
        <v>38</v>
      </c>
      <c r="F106" s="93" t="s">
        <v>182</v>
      </c>
      <c r="G106" s="94" t="s">
        <v>721</v>
      </c>
      <c r="H106" s="95" t="s">
        <v>156</v>
      </c>
      <c r="I106" s="96">
        <v>3</v>
      </c>
      <c r="J106" s="97" t="str">
        <f>IF(ISERROR(VLOOKUP(I106,Eje_Pilar!$C$2:$E$47,2,FALSE))," ",VLOOKUP(I106,Eje_Pilar!$C$2:$E$47,2,FALSE))</f>
        <v>Igualdad y autonomía para una Bogotá incluyente</v>
      </c>
      <c r="K106" s="97" t="str">
        <f>IF(ISERROR(VLOOKUP(I106,Eje_Pilar!$C$2:$E$47,3,FALSE))," ",VLOOKUP(I106,Eje_Pilar!$C$2:$E$47,3,FALSE))</f>
        <v>Pilar 1 Igualdad de Calidad de Vida</v>
      </c>
      <c r="L106" s="98" t="s">
        <v>888</v>
      </c>
      <c r="M106" s="91" t="s">
        <v>994</v>
      </c>
      <c r="N106" s="99" t="s">
        <v>1331</v>
      </c>
      <c r="O106" s="100">
        <v>52800000</v>
      </c>
      <c r="P106" s="101"/>
      <c r="Q106" s="102"/>
      <c r="R106" s="103">
        <v>1</v>
      </c>
      <c r="S106" s="100">
        <v>1920000</v>
      </c>
      <c r="T106" s="104">
        <f t="shared" si="25"/>
        <v>54720000</v>
      </c>
      <c r="U106" s="132">
        <v>49920000</v>
      </c>
      <c r="V106" s="105">
        <v>43507</v>
      </c>
      <c r="W106" s="105">
        <v>43521</v>
      </c>
      <c r="X106" s="105">
        <v>43854</v>
      </c>
      <c r="Y106" s="106">
        <v>330</v>
      </c>
      <c r="Z106" s="106"/>
      <c r="AA106" s="107"/>
      <c r="AB106" s="91"/>
      <c r="AC106" s="91" t="s">
        <v>1591</v>
      </c>
      <c r="AD106" s="91"/>
      <c r="AE106" s="91"/>
      <c r="AF106" s="108">
        <f t="shared" si="26"/>
        <v>0.91228070175438591</v>
      </c>
      <c r="AG106" s="109"/>
      <c r="AH106" s="130">
        <f>IF(SUMPRODUCT((A$14:A106=A106)*(B$14:B106=B106)*(C$14:C106=C106))&gt;1,0,1)</f>
        <v>1</v>
      </c>
      <c r="AI106" s="110" t="str">
        <f t="shared" si="21"/>
        <v>Contratos de prestación de servicios profesionales y de apoyo a la gestión</v>
      </c>
      <c r="AJ106" s="110" t="str">
        <f t="shared" si="22"/>
        <v>Contratación directa</v>
      </c>
      <c r="AK106" s="111" t="str">
        <f>IFERROR(VLOOKUP(F106,Tipo!$C$12:$C$27,1,FALSE),"NO")</f>
        <v>Prestación de servicios profesionales y de apoyo a la gestión, o para la ejecución de trabajos artísticos que sólo puedan encomendarse a determinadas personas naturales;</v>
      </c>
      <c r="AL106" s="110" t="str">
        <f t="shared" si="23"/>
        <v>Inversión</v>
      </c>
      <c r="AM106" s="110">
        <f t="shared" si="24"/>
        <v>3</v>
      </c>
      <c r="AN106" s="58"/>
      <c r="AO106" s="58"/>
      <c r="AP106" s="58"/>
    </row>
    <row r="107" spans="1:42" s="57" customFormat="1" ht="27" customHeight="1" x14ac:dyDescent="0.25">
      <c r="A107" s="91">
        <v>942019</v>
      </c>
      <c r="B107" s="106">
        <v>2019</v>
      </c>
      <c r="C107" s="92" t="s">
        <v>395</v>
      </c>
      <c r="D107" s="94" t="s">
        <v>161</v>
      </c>
      <c r="E107" s="92" t="s">
        <v>38</v>
      </c>
      <c r="F107" s="93" t="s">
        <v>182</v>
      </c>
      <c r="G107" s="94" t="s">
        <v>737</v>
      </c>
      <c r="H107" s="95" t="s">
        <v>156</v>
      </c>
      <c r="I107" s="96">
        <v>45</v>
      </c>
      <c r="J107" s="97" t="str">
        <f>IF(ISERROR(VLOOKUP(I107,Eje_Pilar!$C$2:$E$47,2,FALSE))," ",VLOOKUP(I107,Eje_Pilar!$C$2:$E$47,2,FALSE))</f>
        <v>Gobernanza e influencia local, regional e internacional</v>
      </c>
      <c r="K107" s="97" t="str">
        <f>IF(ISERROR(VLOOKUP(I107,Eje_Pilar!$C$2:$E$47,3,FALSE))," ",VLOOKUP(I107,Eje_Pilar!$C$2:$E$47,3,FALSE))</f>
        <v>Eje Transversal 4 Gobierno Legitimo, Fortalecimiento Local y Eficiencia</v>
      </c>
      <c r="L107" s="98" t="s">
        <v>885</v>
      </c>
      <c r="M107" s="91" t="s">
        <v>995</v>
      </c>
      <c r="N107" s="99" t="s">
        <v>1332</v>
      </c>
      <c r="O107" s="100">
        <v>50160000</v>
      </c>
      <c r="P107" s="101"/>
      <c r="Q107" s="102"/>
      <c r="R107" s="103">
        <v>1</v>
      </c>
      <c r="S107" s="100">
        <v>2432000</v>
      </c>
      <c r="T107" s="104">
        <f t="shared" si="25"/>
        <v>52592000</v>
      </c>
      <c r="U107" s="132">
        <v>48032000</v>
      </c>
      <c r="V107" s="105">
        <v>43511</v>
      </c>
      <c r="W107" s="105">
        <v>43511</v>
      </c>
      <c r="X107" s="105">
        <v>43844</v>
      </c>
      <c r="Y107" s="106">
        <v>330</v>
      </c>
      <c r="Z107" s="106"/>
      <c r="AA107" s="107"/>
      <c r="AB107" s="91"/>
      <c r="AC107" s="91" t="s">
        <v>1591</v>
      </c>
      <c r="AD107" s="91"/>
      <c r="AE107" s="91"/>
      <c r="AF107" s="108">
        <f t="shared" si="26"/>
        <v>0.91329479768786126</v>
      </c>
      <c r="AG107" s="109"/>
      <c r="AH107" s="130">
        <f>IF(SUMPRODUCT((A$14:A107=A107)*(B$14:B107=B107)*(C$14:C107=C107))&gt;1,0,1)</f>
        <v>1</v>
      </c>
      <c r="AI107" s="110" t="str">
        <f t="shared" si="21"/>
        <v>Contratos de prestación de servicios profesionales y de apoyo a la gestión</v>
      </c>
      <c r="AJ107" s="110" t="str">
        <f t="shared" si="22"/>
        <v>Contratación directa</v>
      </c>
      <c r="AK107" s="111" t="str">
        <f>IFERROR(VLOOKUP(F107,Tipo!$C$12:$C$27,1,FALSE),"NO")</f>
        <v>Prestación de servicios profesionales y de apoyo a la gestión, o para la ejecución de trabajos artísticos que sólo puedan encomendarse a determinadas personas naturales;</v>
      </c>
      <c r="AL107" s="110" t="str">
        <f t="shared" si="23"/>
        <v>Inversión</v>
      </c>
      <c r="AM107" s="110">
        <f t="shared" si="24"/>
        <v>45</v>
      </c>
      <c r="AN107" s="58"/>
      <c r="AO107" s="58"/>
      <c r="AP107" s="58"/>
    </row>
    <row r="108" spans="1:42" s="57" customFormat="1" ht="27" customHeight="1" x14ac:dyDescent="0.25">
      <c r="A108" s="91">
        <v>952019</v>
      </c>
      <c r="B108" s="106">
        <v>2019</v>
      </c>
      <c r="C108" s="92" t="s">
        <v>396</v>
      </c>
      <c r="D108" s="94" t="s">
        <v>161</v>
      </c>
      <c r="E108" s="92" t="s">
        <v>38</v>
      </c>
      <c r="F108" s="93" t="s">
        <v>182</v>
      </c>
      <c r="G108" s="94" t="s">
        <v>729</v>
      </c>
      <c r="H108" s="95" t="s">
        <v>156</v>
      </c>
      <c r="I108" s="96">
        <v>15</v>
      </c>
      <c r="J108" s="97" t="str">
        <f>IF(ISERROR(VLOOKUP(I108,Eje_Pilar!$C$2:$E$47,2,FALSE))," ",VLOOKUP(I108,Eje_Pilar!$C$2:$E$47,2,FALSE))</f>
        <v>Recuperación, incorporación, vida urbana y control de la ilegalidad</v>
      </c>
      <c r="K108" s="97" t="str">
        <f>IF(ISERROR(VLOOKUP(I108,Eje_Pilar!$C$2:$E$47,3,FALSE))," ",VLOOKUP(I108,Eje_Pilar!$C$2:$E$47,3,FALSE))</f>
        <v>Pilar 2 Democracía Urbana</v>
      </c>
      <c r="L108" s="98" t="s">
        <v>889</v>
      </c>
      <c r="M108" s="91" t="s">
        <v>996</v>
      </c>
      <c r="N108" s="99" t="s">
        <v>1333</v>
      </c>
      <c r="O108" s="100">
        <v>51370000</v>
      </c>
      <c r="P108" s="101"/>
      <c r="Q108" s="102"/>
      <c r="R108" s="103">
        <v>1</v>
      </c>
      <c r="S108" s="100">
        <v>3113333</v>
      </c>
      <c r="T108" s="104">
        <f t="shared" si="25"/>
        <v>54483333</v>
      </c>
      <c r="U108" s="132">
        <v>45143320</v>
      </c>
      <c r="V108" s="105">
        <v>43507</v>
      </c>
      <c r="W108" s="105">
        <v>43507</v>
      </c>
      <c r="X108" s="105">
        <v>43840</v>
      </c>
      <c r="Y108" s="106">
        <v>330</v>
      </c>
      <c r="Z108" s="106"/>
      <c r="AA108" s="107"/>
      <c r="AB108" s="91"/>
      <c r="AC108" s="91" t="s">
        <v>1591</v>
      </c>
      <c r="AD108" s="91"/>
      <c r="AE108" s="91"/>
      <c r="AF108" s="108">
        <f t="shared" si="26"/>
        <v>0.82857118891753556</v>
      </c>
      <c r="AG108" s="109"/>
      <c r="AH108" s="130">
        <f>IF(SUMPRODUCT((A$14:A108=A108)*(B$14:B108=B108)*(C$14:C108=C108))&gt;1,0,1)</f>
        <v>1</v>
      </c>
      <c r="AI108" s="110" t="str">
        <f t="shared" si="21"/>
        <v>Contratos de prestación de servicios profesionales y de apoyo a la gestión</v>
      </c>
      <c r="AJ108" s="110" t="str">
        <f t="shared" si="22"/>
        <v>Contratación directa</v>
      </c>
      <c r="AK108" s="111" t="str">
        <f>IFERROR(VLOOKUP(F108,Tipo!$C$12:$C$27,1,FALSE),"NO")</f>
        <v>Prestación de servicios profesionales y de apoyo a la gestión, o para la ejecución de trabajos artísticos que sólo puedan encomendarse a determinadas personas naturales;</v>
      </c>
      <c r="AL108" s="110" t="str">
        <f t="shared" si="23"/>
        <v>Inversión</v>
      </c>
      <c r="AM108" s="110">
        <f t="shared" si="24"/>
        <v>15</v>
      </c>
      <c r="AN108" s="58"/>
      <c r="AO108" s="58"/>
      <c r="AP108" s="58"/>
    </row>
    <row r="109" spans="1:42" s="57" customFormat="1" ht="27" customHeight="1" x14ac:dyDescent="0.25">
      <c r="A109" s="91">
        <v>962019</v>
      </c>
      <c r="B109" s="106">
        <v>2019</v>
      </c>
      <c r="C109" s="92" t="s">
        <v>397</v>
      </c>
      <c r="D109" s="94" t="s">
        <v>161</v>
      </c>
      <c r="E109" s="92" t="s">
        <v>38</v>
      </c>
      <c r="F109" s="93" t="s">
        <v>182</v>
      </c>
      <c r="G109" s="94" t="s">
        <v>694</v>
      </c>
      <c r="H109" s="95" t="s">
        <v>156</v>
      </c>
      <c r="I109" s="96">
        <v>45</v>
      </c>
      <c r="J109" s="97" t="str">
        <f>IF(ISERROR(VLOOKUP(I109,Eje_Pilar!$C$2:$E$47,2,FALSE))," ",VLOOKUP(I109,Eje_Pilar!$C$2:$E$47,2,FALSE))</f>
        <v>Gobernanza e influencia local, regional e internacional</v>
      </c>
      <c r="K109" s="97" t="str">
        <f>IF(ISERROR(VLOOKUP(I109,Eje_Pilar!$C$2:$E$47,3,FALSE))," ",VLOOKUP(I109,Eje_Pilar!$C$2:$E$47,3,FALSE))</f>
        <v>Eje Transversal 4 Gobierno Legitimo, Fortalecimiento Local y Eficiencia</v>
      </c>
      <c r="L109" s="98" t="s">
        <v>885</v>
      </c>
      <c r="M109" s="91" t="s">
        <v>997</v>
      </c>
      <c r="N109" s="99" t="s">
        <v>1334</v>
      </c>
      <c r="O109" s="100">
        <v>66000000</v>
      </c>
      <c r="P109" s="101"/>
      <c r="Q109" s="102"/>
      <c r="R109" s="103">
        <v>1</v>
      </c>
      <c r="S109" s="100">
        <v>3200000</v>
      </c>
      <c r="T109" s="104">
        <f t="shared" si="25"/>
        <v>69200000</v>
      </c>
      <c r="U109" s="132">
        <v>64000000</v>
      </c>
      <c r="V109" s="105">
        <v>43504</v>
      </c>
      <c r="W109" s="105">
        <v>43507</v>
      </c>
      <c r="X109" s="105">
        <v>43840</v>
      </c>
      <c r="Y109" s="106">
        <v>330</v>
      </c>
      <c r="Z109" s="106"/>
      <c r="AA109" s="107"/>
      <c r="AB109" s="91"/>
      <c r="AC109" s="91" t="s">
        <v>1591</v>
      </c>
      <c r="AD109" s="91"/>
      <c r="AE109" s="91"/>
      <c r="AF109" s="108">
        <f t="shared" si="26"/>
        <v>0.92485549132947975</v>
      </c>
      <c r="AG109" s="109"/>
      <c r="AH109" s="130">
        <f>IF(SUMPRODUCT((A$14:A109=A109)*(B$14:B109=B109)*(C$14:C109=C109))&gt;1,0,1)</f>
        <v>1</v>
      </c>
      <c r="AI109" s="110" t="str">
        <f t="shared" si="21"/>
        <v>Contratos de prestación de servicios profesionales y de apoyo a la gestión</v>
      </c>
      <c r="AJ109" s="110" t="str">
        <f t="shared" si="22"/>
        <v>Contratación directa</v>
      </c>
      <c r="AK109" s="111" t="str">
        <f>IFERROR(VLOOKUP(F109,Tipo!$C$12:$C$27,1,FALSE),"NO")</f>
        <v>Prestación de servicios profesionales y de apoyo a la gestión, o para la ejecución de trabajos artísticos que sólo puedan encomendarse a determinadas personas naturales;</v>
      </c>
      <c r="AL109" s="110" t="str">
        <f t="shared" si="23"/>
        <v>Inversión</v>
      </c>
      <c r="AM109" s="110">
        <f t="shared" si="24"/>
        <v>45</v>
      </c>
      <c r="AN109" s="58"/>
      <c r="AO109" s="58"/>
      <c r="AP109" s="58"/>
    </row>
    <row r="110" spans="1:42" s="57" customFormat="1" ht="27" customHeight="1" x14ac:dyDescent="0.25">
      <c r="A110" s="91">
        <v>972019</v>
      </c>
      <c r="B110" s="106">
        <v>2019</v>
      </c>
      <c r="C110" s="92" t="s">
        <v>398</v>
      </c>
      <c r="D110" s="94" t="s">
        <v>161</v>
      </c>
      <c r="E110" s="92" t="s">
        <v>38</v>
      </c>
      <c r="F110" s="93" t="s">
        <v>182</v>
      </c>
      <c r="G110" s="94" t="s">
        <v>738</v>
      </c>
      <c r="H110" s="95" t="s">
        <v>156</v>
      </c>
      <c r="I110" s="96">
        <v>45</v>
      </c>
      <c r="J110" s="97" t="str">
        <f>IF(ISERROR(VLOOKUP(I110,Eje_Pilar!$C$2:$E$47,2,FALSE))," ",VLOOKUP(I110,Eje_Pilar!$C$2:$E$47,2,FALSE))</f>
        <v>Gobernanza e influencia local, regional e internacional</v>
      </c>
      <c r="K110" s="97" t="str">
        <f>IF(ISERROR(VLOOKUP(I110,Eje_Pilar!$C$2:$E$47,3,FALSE))," ",VLOOKUP(I110,Eje_Pilar!$C$2:$E$47,3,FALSE))</f>
        <v>Eje Transversal 4 Gobierno Legitimo, Fortalecimiento Local y Eficiencia</v>
      </c>
      <c r="L110" s="98" t="s">
        <v>885</v>
      </c>
      <c r="M110" s="91" t="s">
        <v>998</v>
      </c>
      <c r="N110" s="99" t="s">
        <v>1335</v>
      </c>
      <c r="O110" s="100">
        <v>52470000</v>
      </c>
      <c r="P110" s="101"/>
      <c r="Q110" s="102"/>
      <c r="R110" s="103">
        <v>1</v>
      </c>
      <c r="S110" s="100">
        <v>3180000</v>
      </c>
      <c r="T110" s="104">
        <f t="shared" si="25"/>
        <v>55650000</v>
      </c>
      <c r="U110" s="132">
        <v>50880000</v>
      </c>
      <c r="V110" s="105">
        <v>43507</v>
      </c>
      <c r="W110" s="105">
        <v>43507</v>
      </c>
      <c r="X110" s="105">
        <v>43840</v>
      </c>
      <c r="Y110" s="106">
        <v>330</v>
      </c>
      <c r="Z110" s="106"/>
      <c r="AA110" s="107"/>
      <c r="AB110" s="91"/>
      <c r="AC110" s="91" t="s">
        <v>1591</v>
      </c>
      <c r="AD110" s="91"/>
      <c r="AE110" s="91"/>
      <c r="AF110" s="108">
        <f t="shared" si="26"/>
        <v>0.91428571428571426</v>
      </c>
      <c r="AG110" s="109"/>
      <c r="AH110" s="130">
        <f>IF(SUMPRODUCT((A$14:A110=A110)*(B$14:B110=B110)*(C$14:C110=C110))&gt;1,0,1)</f>
        <v>1</v>
      </c>
      <c r="AI110" s="110" t="str">
        <f t="shared" si="21"/>
        <v>Contratos de prestación de servicios profesionales y de apoyo a la gestión</v>
      </c>
      <c r="AJ110" s="110" t="str">
        <f t="shared" si="22"/>
        <v>Contratación directa</v>
      </c>
      <c r="AK110" s="111" t="str">
        <f>IFERROR(VLOOKUP(F110,Tipo!$C$12:$C$27,1,FALSE),"NO")</f>
        <v>Prestación de servicios profesionales y de apoyo a la gestión, o para la ejecución de trabajos artísticos que sólo puedan encomendarse a determinadas personas naturales;</v>
      </c>
      <c r="AL110" s="110" t="str">
        <f t="shared" si="23"/>
        <v>Inversión</v>
      </c>
      <c r="AM110" s="110">
        <f t="shared" si="24"/>
        <v>45</v>
      </c>
      <c r="AN110" s="58"/>
      <c r="AO110" s="58"/>
      <c r="AP110" s="58"/>
    </row>
    <row r="111" spans="1:42" s="57" customFormat="1" ht="27" customHeight="1" x14ac:dyDescent="0.25">
      <c r="A111" s="91">
        <v>982019</v>
      </c>
      <c r="B111" s="106">
        <v>2019</v>
      </c>
      <c r="C111" s="92" t="s">
        <v>399</v>
      </c>
      <c r="D111" s="94" t="s">
        <v>161</v>
      </c>
      <c r="E111" s="92" t="s">
        <v>38</v>
      </c>
      <c r="F111" s="93" t="s">
        <v>182</v>
      </c>
      <c r="G111" s="94" t="s">
        <v>739</v>
      </c>
      <c r="H111" s="95" t="s">
        <v>156</v>
      </c>
      <c r="I111" s="96">
        <v>45</v>
      </c>
      <c r="J111" s="97" t="str">
        <f>IF(ISERROR(VLOOKUP(I111,Eje_Pilar!$C$2:$E$47,2,FALSE))," ",VLOOKUP(I111,Eje_Pilar!$C$2:$E$47,2,FALSE))</f>
        <v>Gobernanza e influencia local, regional e internacional</v>
      </c>
      <c r="K111" s="97" t="str">
        <f>IF(ISERROR(VLOOKUP(I111,Eje_Pilar!$C$2:$E$47,3,FALSE))," ",VLOOKUP(I111,Eje_Pilar!$C$2:$E$47,3,FALSE))</f>
        <v>Eje Transversal 4 Gobierno Legitimo, Fortalecimiento Local y Eficiencia</v>
      </c>
      <c r="L111" s="98" t="s">
        <v>885</v>
      </c>
      <c r="M111" s="91" t="s">
        <v>999</v>
      </c>
      <c r="N111" s="99" t="s">
        <v>1336</v>
      </c>
      <c r="O111" s="100">
        <v>52470000</v>
      </c>
      <c r="P111" s="101"/>
      <c r="Q111" s="102"/>
      <c r="R111" s="103">
        <v>1</v>
      </c>
      <c r="S111" s="100">
        <v>2862000</v>
      </c>
      <c r="T111" s="104">
        <f t="shared" si="25"/>
        <v>55332000</v>
      </c>
      <c r="U111" s="132">
        <v>45792000</v>
      </c>
      <c r="V111" s="105">
        <v>43508</v>
      </c>
      <c r="W111" s="105">
        <v>43509</v>
      </c>
      <c r="X111" s="105">
        <v>43842</v>
      </c>
      <c r="Y111" s="106">
        <v>330</v>
      </c>
      <c r="Z111" s="106"/>
      <c r="AA111" s="107"/>
      <c r="AB111" s="91"/>
      <c r="AC111" s="91" t="s">
        <v>1591</v>
      </c>
      <c r="AD111" s="91"/>
      <c r="AE111" s="91"/>
      <c r="AF111" s="108">
        <f t="shared" si="26"/>
        <v>0.82758620689655171</v>
      </c>
      <c r="AG111" s="109"/>
      <c r="AH111" s="130">
        <f>IF(SUMPRODUCT((A$14:A111=A111)*(B$14:B111=B111)*(C$14:C111=C111))&gt;1,0,1)</f>
        <v>1</v>
      </c>
      <c r="AI111" s="110" t="str">
        <f t="shared" si="21"/>
        <v>Contratos de prestación de servicios profesionales y de apoyo a la gestión</v>
      </c>
      <c r="AJ111" s="110" t="str">
        <f t="shared" si="22"/>
        <v>Contratación directa</v>
      </c>
      <c r="AK111" s="111" t="str">
        <f>IFERROR(VLOOKUP(F111,Tipo!$C$12:$C$27,1,FALSE),"NO")</f>
        <v>Prestación de servicios profesionales y de apoyo a la gestión, o para la ejecución de trabajos artísticos que sólo puedan encomendarse a determinadas personas naturales;</v>
      </c>
      <c r="AL111" s="110" t="str">
        <f t="shared" si="23"/>
        <v>Inversión</v>
      </c>
      <c r="AM111" s="110">
        <f t="shared" si="24"/>
        <v>45</v>
      </c>
      <c r="AN111" s="58"/>
      <c r="AO111" s="58"/>
      <c r="AP111" s="58"/>
    </row>
    <row r="112" spans="1:42" s="57" customFormat="1" ht="27" customHeight="1" x14ac:dyDescent="0.25">
      <c r="A112" s="91">
        <v>992019</v>
      </c>
      <c r="B112" s="106">
        <v>2019</v>
      </c>
      <c r="C112" s="92" t="s">
        <v>400</v>
      </c>
      <c r="D112" s="94" t="s">
        <v>161</v>
      </c>
      <c r="E112" s="92" t="s">
        <v>38</v>
      </c>
      <c r="F112" s="93" t="s">
        <v>182</v>
      </c>
      <c r="G112" s="94" t="s">
        <v>740</v>
      </c>
      <c r="H112" s="95" t="s">
        <v>156</v>
      </c>
      <c r="I112" s="96">
        <v>45</v>
      </c>
      <c r="J112" s="97" t="str">
        <f>IF(ISERROR(VLOOKUP(I112,Eje_Pilar!$C$2:$E$47,2,FALSE))," ",VLOOKUP(I112,Eje_Pilar!$C$2:$E$47,2,FALSE))</f>
        <v>Gobernanza e influencia local, regional e internacional</v>
      </c>
      <c r="K112" s="97" t="str">
        <f>IF(ISERROR(VLOOKUP(I112,Eje_Pilar!$C$2:$E$47,3,FALSE))," ",VLOOKUP(I112,Eje_Pilar!$C$2:$E$47,3,FALSE))</f>
        <v>Eje Transversal 4 Gobierno Legitimo, Fortalecimiento Local y Eficiencia</v>
      </c>
      <c r="L112" s="98" t="s">
        <v>885</v>
      </c>
      <c r="M112" s="91" t="s">
        <v>1000</v>
      </c>
      <c r="N112" s="99" t="s">
        <v>1337</v>
      </c>
      <c r="O112" s="100">
        <v>52470000</v>
      </c>
      <c r="P112" s="101"/>
      <c r="Q112" s="102"/>
      <c r="R112" s="103">
        <v>1</v>
      </c>
      <c r="S112" s="100"/>
      <c r="T112" s="104">
        <f t="shared" si="25"/>
        <v>52470000</v>
      </c>
      <c r="U112" s="132">
        <v>41340000</v>
      </c>
      <c r="V112" s="105">
        <v>43507</v>
      </c>
      <c r="W112" s="105">
        <v>43507</v>
      </c>
      <c r="X112" s="105">
        <v>43840</v>
      </c>
      <c r="Y112" s="106">
        <v>330</v>
      </c>
      <c r="Z112" s="106"/>
      <c r="AA112" s="107"/>
      <c r="AB112" s="91"/>
      <c r="AC112" s="91" t="s">
        <v>1591</v>
      </c>
      <c r="AD112" s="91"/>
      <c r="AE112" s="91"/>
      <c r="AF112" s="108">
        <f t="shared" si="26"/>
        <v>0.78787878787878785</v>
      </c>
      <c r="AG112" s="109"/>
      <c r="AH112" s="130">
        <f>IF(SUMPRODUCT((A$14:A112=A112)*(B$14:B112=B112)*(C$14:C112=C112))&gt;1,0,1)</f>
        <v>1</v>
      </c>
      <c r="AI112" s="110" t="str">
        <f t="shared" si="21"/>
        <v>Contratos de prestación de servicios profesionales y de apoyo a la gestión</v>
      </c>
      <c r="AJ112" s="110" t="str">
        <f t="shared" si="22"/>
        <v>Contratación directa</v>
      </c>
      <c r="AK112" s="111" t="str">
        <f>IFERROR(VLOOKUP(F112,Tipo!$C$12:$C$27,1,FALSE),"NO")</f>
        <v>Prestación de servicios profesionales y de apoyo a la gestión, o para la ejecución de trabajos artísticos que sólo puedan encomendarse a determinadas personas naturales;</v>
      </c>
      <c r="AL112" s="110" t="str">
        <f t="shared" si="23"/>
        <v>Inversión</v>
      </c>
      <c r="AM112" s="110">
        <f t="shared" si="24"/>
        <v>45</v>
      </c>
      <c r="AN112" s="58"/>
      <c r="AO112" s="58"/>
      <c r="AP112" s="58"/>
    </row>
    <row r="113" spans="1:42" s="57" customFormat="1" ht="27" customHeight="1" x14ac:dyDescent="0.25">
      <c r="A113" s="91">
        <v>1002019</v>
      </c>
      <c r="B113" s="106">
        <v>2019</v>
      </c>
      <c r="C113" s="92" t="s">
        <v>401</v>
      </c>
      <c r="D113" s="94" t="s">
        <v>161</v>
      </c>
      <c r="E113" s="92" t="s">
        <v>38</v>
      </c>
      <c r="F113" s="93" t="s">
        <v>182</v>
      </c>
      <c r="G113" s="94" t="s">
        <v>741</v>
      </c>
      <c r="H113" s="95" t="s">
        <v>156</v>
      </c>
      <c r="I113" s="96">
        <v>45</v>
      </c>
      <c r="J113" s="97" t="str">
        <f>IF(ISERROR(VLOOKUP(I113,Eje_Pilar!$C$2:$E$47,2,FALSE))," ",VLOOKUP(I113,Eje_Pilar!$C$2:$E$47,2,FALSE))</f>
        <v>Gobernanza e influencia local, regional e internacional</v>
      </c>
      <c r="K113" s="97" t="str">
        <f>IF(ISERROR(VLOOKUP(I113,Eje_Pilar!$C$2:$E$47,3,FALSE))," ",VLOOKUP(I113,Eje_Pilar!$C$2:$E$47,3,FALSE))</f>
        <v>Eje Transversal 4 Gobierno Legitimo, Fortalecimiento Local y Eficiencia</v>
      </c>
      <c r="L113" s="98" t="s">
        <v>885</v>
      </c>
      <c r="M113" s="91" t="s">
        <v>1001</v>
      </c>
      <c r="N113" s="99" t="s">
        <v>1338</v>
      </c>
      <c r="O113" s="100">
        <v>33250000</v>
      </c>
      <c r="P113" s="101"/>
      <c r="Q113" s="102"/>
      <c r="R113" s="103">
        <v>1</v>
      </c>
      <c r="S113" s="100">
        <v>16625000</v>
      </c>
      <c r="T113" s="104">
        <f t="shared" si="25"/>
        <v>49875000</v>
      </c>
      <c r="U113" s="132">
        <v>42749999</v>
      </c>
      <c r="V113" s="105">
        <v>43508</v>
      </c>
      <c r="W113" s="105">
        <v>43508</v>
      </c>
      <c r="X113" s="105">
        <v>43719</v>
      </c>
      <c r="Y113" s="106">
        <v>210</v>
      </c>
      <c r="Z113" s="106"/>
      <c r="AA113" s="107"/>
      <c r="AB113" s="91"/>
      <c r="AC113" s="91" t="s">
        <v>1591</v>
      </c>
      <c r="AD113" s="91"/>
      <c r="AE113" s="91"/>
      <c r="AF113" s="108">
        <f t="shared" si="26"/>
        <v>0.85714283709273187</v>
      </c>
      <c r="AG113" s="109"/>
      <c r="AH113" s="130">
        <f>IF(SUMPRODUCT((A$14:A113=A113)*(B$14:B113=B113)*(C$14:C113=C113))&gt;1,0,1)</f>
        <v>1</v>
      </c>
      <c r="AI113" s="110" t="str">
        <f t="shared" ref="AI113:AI176" si="27">IFERROR(VLOOKUP(D113,tipo,1,FALSE),"NO")</f>
        <v>Contratos de prestación de servicios profesionales y de apoyo a la gestión</v>
      </c>
      <c r="AJ113" s="110" t="str">
        <f t="shared" ref="AJ113:AJ176" si="28">IFERROR(VLOOKUP(E113,modal,1,FALSE),"NO")</f>
        <v>Contratación directa</v>
      </c>
      <c r="AK113" s="111" t="str">
        <f>IFERROR(VLOOKUP(F113,Tipo!$C$12:$C$27,1,FALSE),"NO")</f>
        <v>Prestación de servicios profesionales y de apoyo a la gestión, o para la ejecución de trabajos artísticos que sólo puedan encomendarse a determinadas personas naturales;</v>
      </c>
      <c r="AL113" s="110" t="str">
        <f t="shared" ref="AL113:AL176" si="29">IFERROR(VLOOKUP(H113,afectacion,1,FALSE),"NO")</f>
        <v>Inversión</v>
      </c>
      <c r="AM113" s="110">
        <f t="shared" ref="AM113:AM176" si="30">IFERROR(VLOOKUP(I113,programa,1,FALSE),"NO")</f>
        <v>45</v>
      </c>
      <c r="AN113" s="58"/>
      <c r="AO113" s="58"/>
      <c r="AP113" s="58"/>
    </row>
    <row r="114" spans="1:42" s="57" customFormat="1" ht="27" customHeight="1" x14ac:dyDescent="0.25">
      <c r="A114" s="91">
        <v>1012019</v>
      </c>
      <c r="B114" s="106">
        <v>2019</v>
      </c>
      <c r="C114" s="92" t="s">
        <v>402</v>
      </c>
      <c r="D114" s="94" t="s">
        <v>161</v>
      </c>
      <c r="E114" s="92" t="s">
        <v>38</v>
      </c>
      <c r="F114" s="93" t="s">
        <v>182</v>
      </c>
      <c r="G114" s="94" t="s">
        <v>741</v>
      </c>
      <c r="H114" s="95" t="s">
        <v>156</v>
      </c>
      <c r="I114" s="96">
        <v>45</v>
      </c>
      <c r="J114" s="97" t="str">
        <f>IF(ISERROR(VLOOKUP(I114,Eje_Pilar!$C$2:$E$47,2,FALSE))," ",VLOOKUP(I114,Eje_Pilar!$C$2:$E$47,2,FALSE))</f>
        <v>Gobernanza e influencia local, regional e internacional</v>
      </c>
      <c r="K114" s="97" t="str">
        <f>IF(ISERROR(VLOOKUP(I114,Eje_Pilar!$C$2:$E$47,3,FALSE))," ",VLOOKUP(I114,Eje_Pilar!$C$2:$E$47,3,FALSE))</f>
        <v>Eje Transversal 4 Gobierno Legitimo, Fortalecimiento Local y Eficiencia</v>
      </c>
      <c r="L114" s="98" t="s">
        <v>885</v>
      </c>
      <c r="M114" s="91" t="s">
        <v>1002</v>
      </c>
      <c r="N114" s="99" t="s">
        <v>1339</v>
      </c>
      <c r="O114" s="100">
        <v>33250000</v>
      </c>
      <c r="P114" s="101"/>
      <c r="Q114" s="102"/>
      <c r="R114" s="103">
        <v>1</v>
      </c>
      <c r="S114" s="100">
        <v>16625000</v>
      </c>
      <c r="T114" s="104">
        <f t="shared" ref="T114:T177" si="31">+O114+Q114+S114</f>
        <v>49875000</v>
      </c>
      <c r="U114" s="132">
        <v>45758333</v>
      </c>
      <c r="V114" s="105">
        <v>43508</v>
      </c>
      <c r="W114" s="105">
        <v>43508</v>
      </c>
      <c r="X114" s="105">
        <v>44085</v>
      </c>
      <c r="Y114" s="106">
        <v>210</v>
      </c>
      <c r="Z114" s="106"/>
      <c r="AA114" s="107"/>
      <c r="AB114" s="91"/>
      <c r="AC114" s="91" t="s">
        <v>1591</v>
      </c>
      <c r="AD114" s="91"/>
      <c r="AE114" s="91"/>
      <c r="AF114" s="108">
        <f t="shared" si="26"/>
        <v>0.91746031077694234</v>
      </c>
      <c r="AG114" s="109"/>
      <c r="AH114" s="130">
        <f>IF(SUMPRODUCT((A$14:A114=A114)*(B$14:B114=B114)*(C$14:C114=C114))&gt;1,0,1)</f>
        <v>1</v>
      </c>
      <c r="AI114" s="110" t="str">
        <f t="shared" si="27"/>
        <v>Contratos de prestación de servicios profesionales y de apoyo a la gestión</v>
      </c>
      <c r="AJ114" s="110" t="str">
        <f t="shared" si="28"/>
        <v>Contratación directa</v>
      </c>
      <c r="AK114" s="111" t="str">
        <f>IFERROR(VLOOKUP(F114,Tipo!$C$12:$C$27,1,FALSE),"NO")</f>
        <v>Prestación de servicios profesionales y de apoyo a la gestión, o para la ejecución de trabajos artísticos que sólo puedan encomendarse a determinadas personas naturales;</v>
      </c>
      <c r="AL114" s="110" t="str">
        <f t="shared" si="29"/>
        <v>Inversión</v>
      </c>
      <c r="AM114" s="110">
        <f t="shared" si="30"/>
        <v>45</v>
      </c>
      <c r="AN114" s="58"/>
      <c r="AO114" s="58"/>
      <c r="AP114" s="58"/>
    </row>
    <row r="115" spans="1:42" s="57" customFormat="1" ht="27" customHeight="1" x14ac:dyDescent="0.25">
      <c r="A115" s="91">
        <v>1022019</v>
      </c>
      <c r="B115" s="106">
        <v>2019</v>
      </c>
      <c r="C115" s="92" t="s">
        <v>403</v>
      </c>
      <c r="D115" s="94" t="s">
        <v>161</v>
      </c>
      <c r="E115" s="92" t="s">
        <v>38</v>
      </c>
      <c r="F115" s="93" t="s">
        <v>182</v>
      </c>
      <c r="G115" s="94" t="s">
        <v>741</v>
      </c>
      <c r="H115" s="95" t="s">
        <v>156</v>
      </c>
      <c r="I115" s="96">
        <v>45</v>
      </c>
      <c r="J115" s="97" t="str">
        <f>IF(ISERROR(VLOOKUP(I115,Eje_Pilar!$C$2:$E$47,2,FALSE))," ",VLOOKUP(I115,Eje_Pilar!$C$2:$E$47,2,FALSE))</f>
        <v>Gobernanza e influencia local, regional e internacional</v>
      </c>
      <c r="K115" s="97" t="str">
        <f>IF(ISERROR(VLOOKUP(I115,Eje_Pilar!$C$2:$E$47,3,FALSE))," ",VLOOKUP(I115,Eje_Pilar!$C$2:$E$47,3,FALSE))</f>
        <v>Eje Transversal 4 Gobierno Legitimo, Fortalecimiento Local y Eficiencia</v>
      </c>
      <c r="L115" s="98" t="s">
        <v>885</v>
      </c>
      <c r="M115" s="91" t="s">
        <v>1003</v>
      </c>
      <c r="N115" s="99" t="s">
        <v>1340</v>
      </c>
      <c r="O115" s="100">
        <v>33250000</v>
      </c>
      <c r="P115" s="101"/>
      <c r="Q115" s="102"/>
      <c r="R115" s="103">
        <v>1</v>
      </c>
      <c r="S115" s="100">
        <v>16625000</v>
      </c>
      <c r="T115" s="104">
        <f t="shared" si="31"/>
        <v>49875000</v>
      </c>
      <c r="U115" s="132">
        <v>35200000</v>
      </c>
      <c r="V115" s="105">
        <v>43508</v>
      </c>
      <c r="W115" s="105">
        <v>43508</v>
      </c>
      <c r="X115" s="105">
        <v>43841</v>
      </c>
      <c r="Y115" s="106">
        <v>210</v>
      </c>
      <c r="Z115" s="106"/>
      <c r="AA115" s="107"/>
      <c r="AB115" s="91"/>
      <c r="AC115" s="91" t="s">
        <v>1591</v>
      </c>
      <c r="AD115" s="91"/>
      <c r="AE115" s="91"/>
      <c r="AF115" s="108">
        <f t="shared" si="26"/>
        <v>0.70576441102756893</v>
      </c>
      <c r="AG115" s="109"/>
      <c r="AH115" s="130">
        <f>IF(SUMPRODUCT((A$14:A115=A115)*(B$14:B115=B115)*(C$14:C115=C115))&gt;1,0,1)</f>
        <v>1</v>
      </c>
      <c r="AI115" s="110" t="str">
        <f t="shared" si="27"/>
        <v>Contratos de prestación de servicios profesionales y de apoyo a la gestión</v>
      </c>
      <c r="AJ115" s="110" t="str">
        <f t="shared" si="28"/>
        <v>Contratación directa</v>
      </c>
      <c r="AK115" s="111" t="str">
        <f>IFERROR(VLOOKUP(F115,Tipo!$C$12:$C$27,1,FALSE),"NO")</f>
        <v>Prestación de servicios profesionales y de apoyo a la gestión, o para la ejecución de trabajos artísticos que sólo puedan encomendarse a determinadas personas naturales;</v>
      </c>
      <c r="AL115" s="110" t="str">
        <f t="shared" si="29"/>
        <v>Inversión</v>
      </c>
      <c r="AM115" s="110">
        <f t="shared" si="30"/>
        <v>45</v>
      </c>
      <c r="AN115" s="58"/>
      <c r="AO115" s="58"/>
      <c r="AP115" s="58"/>
    </row>
    <row r="116" spans="1:42" s="57" customFormat="1" ht="27" customHeight="1" x14ac:dyDescent="0.25">
      <c r="A116" s="91">
        <v>1032019</v>
      </c>
      <c r="B116" s="106">
        <v>2019</v>
      </c>
      <c r="C116" s="92" t="s">
        <v>404</v>
      </c>
      <c r="D116" s="94" t="s">
        <v>161</v>
      </c>
      <c r="E116" s="92" t="s">
        <v>38</v>
      </c>
      <c r="F116" s="93" t="s">
        <v>182</v>
      </c>
      <c r="G116" s="94" t="s">
        <v>741</v>
      </c>
      <c r="H116" s="95" t="s">
        <v>156</v>
      </c>
      <c r="I116" s="96">
        <v>45</v>
      </c>
      <c r="J116" s="97" t="str">
        <f>IF(ISERROR(VLOOKUP(I116,Eje_Pilar!$C$2:$E$47,2,FALSE))," ",VLOOKUP(I116,Eje_Pilar!$C$2:$E$47,2,FALSE))</f>
        <v>Gobernanza e influencia local, regional e internacional</v>
      </c>
      <c r="K116" s="97" t="str">
        <f>IF(ISERROR(VLOOKUP(I116,Eje_Pilar!$C$2:$E$47,3,FALSE))," ",VLOOKUP(I116,Eje_Pilar!$C$2:$E$47,3,FALSE))</f>
        <v>Eje Transversal 4 Gobierno Legitimo, Fortalecimiento Local y Eficiencia</v>
      </c>
      <c r="L116" s="98" t="s">
        <v>885</v>
      </c>
      <c r="M116" s="91" t="s">
        <v>1004</v>
      </c>
      <c r="N116" s="99" t="s">
        <v>1341</v>
      </c>
      <c r="O116" s="100">
        <v>33250000</v>
      </c>
      <c r="P116" s="101"/>
      <c r="Q116" s="102"/>
      <c r="R116" s="103">
        <v>1</v>
      </c>
      <c r="S116" s="100">
        <v>16625000</v>
      </c>
      <c r="T116" s="104">
        <f t="shared" si="31"/>
        <v>49875000</v>
      </c>
      <c r="U116" s="132">
        <v>47758333</v>
      </c>
      <c r="V116" s="105">
        <v>43508</v>
      </c>
      <c r="W116" s="105">
        <v>43508</v>
      </c>
      <c r="X116" s="105">
        <v>43719</v>
      </c>
      <c r="Y116" s="106">
        <v>210</v>
      </c>
      <c r="Z116" s="106"/>
      <c r="AA116" s="107"/>
      <c r="AB116" s="91"/>
      <c r="AC116" s="91" t="s">
        <v>1591</v>
      </c>
      <c r="AD116" s="91"/>
      <c r="AE116" s="91"/>
      <c r="AF116" s="108">
        <f t="shared" si="26"/>
        <v>0.95756056140350876</v>
      </c>
      <c r="AG116" s="109"/>
      <c r="AH116" s="130">
        <f>IF(SUMPRODUCT((A$14:A116=A116)*(B$14:B116=B116)*(C$14:C116=C116))&gt;1,0,1)</f>
        <v>1</v>
      </c>
      <c r="AI116" s="110" t="str">
        <f t="shared" si="27"/>
        <v>Contratos de prestación de servicios profesionales y de apoyo a la gestión</v>
      </c>
      <c r="AJ116" s="110" t="str">
        <f t="shared" si="28"/>
        <v>Contratación directa</v>
      </c>
      <c r="AK116" s="111" t="str">
        <f>IFERROR(VLOOKUP(F116,Tipo!$C$12:$C$27,1,FALSE),"NO")</f>
        <v>Prestación de servicios profesionales y de apoyo a la gestión, o para la ejecución de trabajos artísticos que sólo puedan encomendarse a determinadas personas naturales;</v>
      </c>
      <c r="AL116" s="110" t="str">
        <f t="shared" si="29"/>
        <v>Inversión</v>
      </c>
      <c r="AM116" s="110">
        <f t="shared" si="30"/>
        <v>45</v>
      </c>
      <c r="AN116" s="58"/>
      <c r="AO116" s="58"/>
      <c r="AP116" s="58"/>
    </row>
    <row r="117" spans="1:42" s="57" customFormat="1" ht="27" customHeight="1" x14ac:dyDescent="0.25">
      <c r="A117" s="91">
        <v>1042019</v>
      </c>
      <c r="B117" s="106">
        <v>2019</v>
      </c>
      <c r="C117" s="92" t="s">
        <v>405</v>
      </c>
      <c r="D117" s="94" t="s">
        <v>161</v>
      </c>
      <c r="E117" s="92" t="s">
        <v>38</v>
      </c>
      <c r="F117" s="93" t="s">
        <v>182</v>
      </c>
      <c r="G117" s="94" t="s">
        <v>741</v>
      </c>
      <c r="H117" s="95" t="s">
        <v>156</v>
      </c>
      <c r="I117" s="96">
        <v>45</v>
      </c>
      <c r="J117" s="97" t="str">
        <f>IF(ISERROR(VLOOKUP(I117,Eje_Pilar!$C$2:$E$47,2,FALSE))," ",VLOOKUP(I117,Eje_Pilar!$C$2:$E$47,2,FALSE))</f>
        <v>Gobernanza e influencia local, regional e internacional</v>
      </c>
      <c r="K117" s="97" t="str">
        <f>IF(ISERROR(VLOOKUP(I117,Eje_Pilar!$C$2:$E$47,3,FALSE))," ",VLOOKUP(I117,Eje_Pilar!$C$2:$E$47,3,FALSE))</f>
        <v>Eje Transversal 4 Gobierno Legitimo, Fortalecimiento Local y Eficiencia</v>
      </c>
      <c r="L117" s="98" t="s">
        <v>885</v>
      </c>
      <c r="M117" s="91" t="s">
        <v>1005</v>
      </c>
      <c r="N117" s="99" t="s">
        <v>1342</v>
      </c>
      <c r="O117" s="100">
        <v>33250000</v>
      </c>
      <c r="P117" s="101"/>
      <c r="Q117" s="102"/>
      <c r="R117" s="103">
        <v>1</v>
      </c>
      <c r="S117" s="100">
        <v>16625000</v>
      </c>
      <c r="T117" s="104">
        <f t="shared" si="31"/>
        <v>49875000</v>
      </c>
      <c r="U117" s="132">
        <v>45600000</v>
      </c>
      <c r="V117" s="105">
        <v>43508</v>
      </c>
      <c r="W117" s="105">
        <v>43509</v>
      </c>
      <c r="X117" s="105">
        <v>43720</v>
      </c>
      <c r="Y117" s="106">
        <v>210</v>
      </c>
      <c r="Z117" s="106"/>
      <c r="AA117" s="107"/>
      <c r="AB117" s="91"/>
      <c r="AC117" s="91" t="s">
        <v>1591</v>
      </c>
      <c r="AD117" s="91"/>
      <c r="AE117" s="91"/>
      <c r="AF117" s="108">
        <f t="shared" si="26"/>
        <v>0.91428571428571426</v>
      </c>
      <c r="AG117" s="109"/>
      <c r="AH117" s="130">
        <f>IF(SUMPRODUCT((A$14:A117=A117)*(B$14:B117=B117)*(C$14:C117=C117))&gt;1,0,1)</f>
        <v>1</v>
      </c>
      <c r="AI117" s="110" t="str">
        <f t="shared" si="27"/>
        <v>Contratos de prestación de servicios profesionales y de apoyo a la gestión</v>
      </c>
      <c r="AJ117" s="110" t="str">
        <f t="shared" si="28"/>
        <v>Contratación directa</v>
      </c>
      <c r="AK117" s="111" t="str">
        <f>IFERROR(VLOOKUP(F117,Tipo!$C$12:$C$27,1,FALSE),"NO")</f>
        <v>Prestación de servicios profesionales y de apoyo a la gestión, o para la ejecución de trabajos artísticos que sólo puedan encomendarse a determinadas personas naturales;</v>
      </c>
      <c r="AL117" s="110" t="str">
        <f t="shared" si="29"/>
        <v>Inversión</v>
      </c>
      <c r="AM117" s="110">
        <f t="shared" si="30"/>
        <v>45</v>
      </c>
      <c r="AN117" s="58"/>
      <c r="AO117" s="58"/>
      <c r="AP117" s="58"/>
    </row>
    <row r="118" spans="1:42" s="57" customFormat="1" ht="27" customHeight="1" x14ac:dyDescent="0.25">
      <c r="A118" s="91">
        <v>1052019</v>
      </c>
      <c r="B118" s="106">
        <v>2019</v>
      </c>
      <c r="C118" s="92" t="s">
        <v>406</v>
      </c>
      <c r="D118" s="94" t="s">
        <v>161</v>
      </c>
      <c r="E118" s="92" t="s">
        <v>38</v>
      </c>
      <c r="F118" s="93" t="s">
        <v>182</v>
      </c>
      <c r="G118" s="94" t="s">
        <v>741</v>
      </c>
      <c r="H118" s="95" t="s">
        <v>156</v>
      </c>
      <c r="I118" s="96">
        <v>45</v>
      </c>
      <c r="J118" s="97" t="str">
        <f>IF(ISERROR(VLOOKUP(I118,Eje_Pilar!$C$2:$E$47,2,FALSE))," ",VLOOKUP(I118,Eje_Pilar!$C$2:$E$47,2,FALSE))</f>
        <v>Gobernanza e influencia local, regional e internacional</v>
      </c>
      <c r="K118" s="97" t="str">
        <f>IF(ISERROR(VLOOKUP(I118,Eje_Pilar!$C$2:$E$47,3,FALSE))," ",VLOOKUP(I118,Eje_Pilar!$C$2:$E$47,3,FALSE))</f>
        <v>Eje Transversal 4 Gobierno Legitimo, Fortalecimiento Local y Eficiencia</v>
      </c>
      <c r="L118" s="98" t="s">
        <v>885</v>
      </c>
      <c r="M118" s="91" t="s">
        <v>1006</v>
      </c>
      <c r="N118" s="99" t="s">
        <v>1343</v>
      </c>
      <c r="O118" s="100">
        <v>33250000</v>
      </c>
      <c r="P118" s="101"/>
      <c r="Q118" s="102"/>
      <c r="R118" s="103">
        <v>1</v>
      </c>
      <c r="S118" s="100">
        <v>12666666</v>
      </c>
      <c r="T118" s="104">
        <f t="shared" si="31"/>
        <v>45916666</v>
      </c>
      <c r="U118" s="132">
        <v>44333333</v>
      </c>
      <c r="V118" s="105">
        <v>43511</v>
      </c>
      <c r="W118" s="105">
        <v>43517</v>
      </c>
      <c r="X118" s="105">
        <v>43728</v>
      </c>
      <c r="Y118" s="106">
        <v>210</v>
      </c>
      <c r="Z118" s="106"/>
      <c r="AA118" s="107"/>
      <c r="AB118" s="91"/>
      <c r="AC118" s="91" t="s">
        <v>1591</v>
      </c>
      <c r="AD118" s="91"/>
      <c r="AE118" s="91"/>
      <c r="AF118" s="108">
        <f t="shared" si="26"/>
        <v>0.96551724813818152</v>
      </c>
      <c r="AG118" s="109"/>
      <c r="AH118" s="130">
        <f>IF(SUMPRODUCT((A$14:A118=A118)*(B$14:B118=B118)*(C$14:C118=C118))&gt;1,0,1)</f>
        <v>1</v>
      </c>
      <c r="AI118" s="110" t="str">
        <f t="shared" si="27"/>
        <v>Contratos de prestación de servicios profesionales y de apoyo a la gestión</v>
      </c>
      <c r="AJ118" s="110" t="str">
        <f t="shared" si="28"/>
        <v>Contratación directa</v>
      </c>
      <c r="AK118" s="111" t="str">
        <f>IFERROR(VLOOKUP(F118,Tipo!$C$12:$C$27,1,FALSE),"NO")</f>
        <v>Prestación de servicios profesionales y de apoyo a la gestión, o para la ejecución de trabajos artísticos que sólo puedan encomendarse a determinadas personas naturales;</v>
      </c>
      <c r="AL118" s="110" t="str">
        <f t="shared" si="29"/>
        <v>Inversión</v>
      </c>
      <c r="AM118" s="110">
        <f t="shared" si="30"/>
        <v>45</v>
      </c>
      <c r="AN118" s="58"/>
      <c r="AO118" s="58"/>
      <c r="AP118" s="58"/>
    </row>
    <row r="119" spans="1:42" s="57" customFormat="1" ht="27" customHeight="1" x14ac:dyDescent="0.25">
      <c r="A119" s="91">
        <v>1062019</v>
      </c>
      <c r="B119" s="106">
        <v>2019</v>
      </c>
      <c r="C119" s="92" t="s">
        <v>407</v>
      </c>
      <c r="D119" s="94" t="s">
        <v>161</v>
      </c>
      <c r="E119" s="92" t="s">
        <v>38</v>
      </c>
      <c r="F119" s="93" t="s">
        <v>182</v>
      </c>
      <c r="G119" s="94" t="s">
        <v>741</v>
      </c>
      <c r="H119" s="95" t="s">
        <v>156</v>
      </c>
      <c r="I119" s="96">
        <v>45</v>
      </c>
      <c r="J119" s="97" t="str">
        <f>IF(ISERROR(VLOOKUP(I119,Eje_Pilar!$C$2:$E$47,2,FALSE))," ",VLOOKUP(I119,Eje_Pilar!$C$2:$E$47,2,FALSE))</f>
        <v>Gobernanza e influencia local, regional e internacional</v>
      </c>
      <c r="K119" s="97" t="str">
        <f>IF(ISERROR(VLOOKUP(I119,Eje_Pilar!$C$2:$E$47,3,FALSE))," ",VLOOKUP(I119,Eje_Pilar!$C$2:$E$47,3,FALSE))</f>
        <v>Eje Transversal 4 Gobierno Legitimo, Fortalecimiento Local y Eficiencia</v>
      </c>
      <c r="L119" s="98" t="s">
        <v>885</v>
      </c>
      <c r="M119" s="91" t="s">
        <v>1007</v>
      </c>
      <c r="N119" s="99" t="s">
        <v>1344</v>
      </c>
      <c r="O119" s="100">
        <v>33250000</v>
      </c>
      <c r="P119" s="101"/>
      <c r="Q119" s="102"/>
      <c r="R119" s="103">
        <v>1</v>
      </c>
      <c r="S119" s="100">
        <v>16625000</v>
      </c>
      <c r="T119" s="104">
        <f t="shared" si="31"/>
        <v>49875000</v>
      </c>
      <c r="U119" s="132">
        <v>45441666</v>
      </c>
      <c r="V119" s="105">
        <v>43509</v>
      </c>
      <c r="W119" s="105">
        <v>43508</v>
      </c>
      <c r="X119" s="105">
        <v>43719</v>
      </c>
      <c r="Y119" s="106">
        <v>210</v>
      </c>
      <c r="Z119" s="106"/>
      <c r="AA119" s="107"/>
      <c r="AB119" s="91"/>
      <c r="AC119" s="91" t="s">
        <v>1591</v>
      </c>
      <c r="AD119" s="91"/>
      <c r="AE119" s="91"/>
      <c r="AF119" s="108">
        <f t="shared" si="26"/>
        <v>0.91111109774436094</v>
      </c>
      <c r="AG119" s="109"/>
      <c r="AH119" s="130">
        <f>IF(SUMPRODUCT((A$14:A119=A119)*(B$14:B119=B119)*(C$14:C119=C119))&gt;1,0,1)</f>
        <v>1</v>
      </c>
      <c r="AI119" s="110" t="str">
        <f t="shared" si="27"/>
        <v>Contratos de prestación de servicios profesionales y de apoyo a la gestión</v>
      </c>
      <c r="AJ119" s="110" t="str">
        <f t="shared" si="28"/>
        <v>Contratación directa</v>
      </c>
      <c r="AK119" s="111" t="str">
        <f>IFERROR(VLOOKUP(F119,Tipo!$C$12:$C$27,1,FALSE),"NO")</f>
        <v>Prestación de servicios profesionales y de apoyo a la gestión, o para la ejecución de trabajos artísticos que sólo puedan encomendarse a determinadas personas naturales;</v>
      </c>
      <c r="AL119" s="110" t="str">
        <f t="shared" si="29"/>
        <v>Inversión</v>
      </c>
      <c r="AM119" s="110">
        <f t="shared" si="30"/>
        <v>45</v>
      </c>
      <c r="AN119" s="58"/>
      <c r="AO119" s="58"/>
      <c r="AP119" s="58"/>
    </row>
    <row r="120" spans="1:42" s="57" customFormat="1" ht="27" customHeight="1" x14ac:dyDescent="0.25">
      <c r="A120" s="91">
        <v>1072019</v>
      </c>
      <c r="B120" s="106">
        <v>2019</v>
      </c>
      <c r="C120" s="92" t="s">
        <v>408</v>
      </c>
      <c r="D120" s="94" t="s">
        <v>161</v>
      </c>
      <c r="E120" s="92" t="s">
        <v>38</v>
      </c>
      <c r="F120" s="93" t="s">
        <v>182</v>
      </c>
      <c r="G120" s="94" t="s">
        <v>741</v>
      </c>
      <c r="H120" s="95" t="s">
        <v>156</v>
      </c>
      <c r="I120" s="96">
        <v>45</v>
      </c>
      <c r="J120" s="97" t="str">
        <f>IF(ISERROR(VLOOKUP(I120,Eje_Pilar!$C$2:$E$47,2,FALSE))," ",VLOOKUP(I120,Eje_Pilar!$C$2:$E$47,2,FALSE))</f>
        <v>Gobernanza e influencia local, regional e internacional</v>
      </c>
      <c r="K120" s="97" t="str">
        <f>IF(ISERROR(VLOOKUP(I120,Eje_Pilar!$C$2:$E$47,3,FALSE))," ",VLOOKUP(I120,Eje_Pilar!$C$2:$E$47,3,FALSE))</f>
        <v>Eje Transversal 4 Gobierno Legitimo, Fortalecimiento Local y Eficiencia</v>
      </c>
      <c r="L120" s="98" t="s">
        <v>885</v>
      </c>
      <c r="M120" s="91" t="s">
        <v>1008</v>
      </c>
      <c r="N120" s="99" t="s">
        <v>1345</v>
      </c>
      <c r="O120" s="100">
        <v>33250000</v>
      </c>
      <c r="P120" s="101"/>
      <c r="Q120" s="102"/>
      <c r="R120" s="103">
        <v>1</v>
      </c>
      <c r="S120" s="100">
        <v>14250000</v>
      </c>
      <c r="T120" s="104">
        <f t="shared" si="31"/>
        <v>47500000</v>
      </c>
      <c r="U120" s="132">
        <v>8866666</v>
      </c>
      <c r="V120" s="105">
        <v>43516</v>
      </c>
      <c r="W120" s="105">
        <v>43516</v>
      </c>
      <c r="X120" s="105">
        <v>43728</v>
      </c>
      <c r="Y120" s="106">
        <v>210</v>
      </c>
      <c r="Z120" s="106"/>
      <c r="AA120" s="107"/>
      <c r="AB120" s="91"/>
      <c r="AC120" s="91" t="s">
        <v>1591</v>
      </c>
      <c r="AD120" s="91"/>
      <c r="AE120" s="91"/>
      <c r="AF120" s="108">
        <f t="shared" si="26"/>
        <v>0.18666665263157894</v>
      </c>
      <c r="AG120" s="109"/>
      <c r="AH120" s="130">
        <f>IF(SUMPRODUCT((A$14:A120=A120)*(B$14:B120=B120)*(C$14:C120=C120))&gt;1,0,1)</f>
        <v>1</v>
      </c>
      <c r="AI120" s="110" t="str">
        <f t="shared" si="27"/>
        <v>Contratos de prestación de servicios profesionales y de apoyo a la gestión</v>
      </c>
      <c r="AJ120" s="110" t="str">
        <f t="shared" si="28"/>
        <v>Contratación directa</v>
      </c>
      <c r="AK120" s="111" t="str">
        <f>IFERROR(VLOOKUP(F120,Tipo!$C$12:$C$27,1,FALSE),"NO")</f>
        <v>Prestación de servicios profesionales y de apoyo a la gestión, o para la ejecución de trabajos artísticos que sólo puedan encomendarse a determinadas personas naturales;</v>
      </c>
      <c r="AL120" s="110" t="str">
        <f t="shared" si="29"/>
        <v>Inversión</v>
      </c>
      <c r="AM120" s="110">
        <f t="shared" si="30"/>
        <v>45</v>
      </c>
      <c r="AN120" s="58"/>
      <c r="AO120" s="58"/>
      <c r="AP120" s="58"/>
    </row>
    <row r="121" spans="1:42" s="57" customFormat="1" ht="27" customHeight="1" x14ac:dyDescent="0.25">
      <c r="A121" s="91">
        <v>1082019</v>
      </c>
      <c r="B121" s="106">
        <v>2019</v>
      </c>
      <c r="C121" s="92" t="s">
        <v>409</v>
      </c>
      <c r="D121" s="94" t="s">
        <v>161</v>
      </c>
      <c r="E121" s="92" t="s">
        <v>38</v>
      </c>
      <c r="F121" s="93" t="s">
        <v>182</v>
      </c>
      <c r="G121" s="94" t="s">
        <v>741</v>
      </c>
      <c r="H121" s="95" t="s">
        <v>156</v>
      </c>
      <c r="I121" s="96">
        <v>45</v>
      </c>
      <c r="J121" s="97" t="str">
        <f>IF(ISERROR(VLOOKUP(I121,Eje_Pilar!$C$2:$E$47,2,FALSE))," ",VLOOKUP(I121,Eje_Pilar!$C$2:$E$47,2,FALSE))</f>
        <v>Gobernanza e influencia local, regional e internacional</v>
      </c>
      <c r="K121" s="97" t="str">
        <f>IF(ISERROR(VLOOKUP(I121,Eje_Pilar!$C$2:$E$47,3,FALSE))," ",VLOOKUP(I121,Eje_Pilar!$C$2:$E$47,3,FALSE))</f>
        <v>Eje Transversal 4 Gobierno Legitimo, Fortalecimiento Local y Eficiencia</v>
      </c>
      <c r="L121" s="98" t="s">
        <v>885</v>
      </c>
      <c r="M121" s="91" t="s">
        <v>1009</v>
      </c>
      <c r="N121" s="99" t="s">
        <v>1346</v>
      </c>
      <c r="O121" s="100">
        <v>33250000</v>
      </c>
      <c r="P121" s="101"/>
      <c r="Q121" s="102"/>
      <c r="R121" s="103">
        <v>1</v>
      </c>
      <c r="S121" s="100">
        <v>16625000</v>
      </c>
      <c r="T121" s="104">
        <f t="shared" si="31"/>
        <v>49875000</v>
      </c>
      <c r="U121" s="132">
        <v>33250000</v>
      </c>
      <c r="V121" s="105">
        <v>43521</v>
      </c>
      <c r="W121" s="105">
        <v>43521</v>
      </c>
      <c r="X121" s="105">
        <v>43732</v>
      </c>
      <c r="Y121" s="106">
        <v>210</v>
      </c>
      <c r="Z121" s="106"/>
      <c r="AA121" s="107"/>
      <c r="AB121" s="91"/>
      <c r="AC121" s="91" t="s">
        <v>1591</v>
      </c>
      <c r="AD121" s="91"/>
      <c r="AE121" s="91"/>
      <c r="AF121" s="108">
        <f t="shared" si="26"/>
        <v>0.66666666666666663</v>
      </c>
      <c r="AG121" s="109"/>
      <c r="AH121" s="130">
        <f>IF(SUMPRODUCT((A$14:A121=A121)*(B$14:B121=B121)*(C$14:C121=C121))&gt;1,0,1)</f>
        <v>1</v>
      </c>
      <c r="AI121" s="110" t="str">
        <f t="shared" si="27"/>
        <v>Contratos de prestación de servicios profesionales y de apoyo a la gestión</v>
      </c>
      <c r="AJ121" s="110" t="str">
        <f t="shared" si="28"/>
        <v>Contratación directa</v>
      </c>
      <c r="AK121" s="111" t="str">
        <f>IFERROR(VLOOKUP(F121,Tipo!$C$12:$C$27,1,FALSE),"NO")</f>
        <v>Prestación de servicios profesionales y de apoyo a la gestión, o para la ejecución de trabajos artísticos que sólo puedan encomendarse a determinadas personas naturales;</v>
      </c>
      <c r="AL121" s="110" t="str">
        <f t="shared" si="29"/>
        <v>Inversión</v>
      </c>
      <c r="AM121" s="110">
        <f t="shared" si="30"/>
        <v>45</v>
      </c>
      <c r="AN121" s="58"/>
      <c r="AO121" s="58"/>
      <c r="AP121" s="58"/>
    </row>
    <row r="122" spans="1:42" s="57" customFormat="1" ht="27" customHeight="1" x14ac:dyDescent="0.25">
      <c r="A122" s="91">
        <v>1092019</v>
      </c>
      <c r="B122" s="106">
        <v>2019</v>
      </c>
      <c r="C122" s="92" t="s">
        <v>410</v>
      </c>
      <c r="D122" s="94" t="s">
        <v>161</v>
      </c>
      <c r="E122" s="92" t="s">
        <v>38</v>
      </c>
      <c r="F122" s="93" t="s">
        <v>182</v>
      </c>
      <c r="G122" s="94" t="s">
        <v>741</v>
      </c>
      <c r="H122" s="95" t="s">
        <v>156</v>
      </c>
      <c r="I122" s="96">
        <v>45</v>
      </c>
      <c r="J122" s="97" t="str">
        <f>IF(ISERROR(VLOOKUP(I122,Eje_Pilar!$C$2:$E$47,2,FALSE))," ",VLOOKUP(I122,Eje_Pilar!$C$2:$E$47,2,FALSE))</f>
        <v>Gobernanza e influencia local, regional e internacional</v>
      </c>
      <c r="K122" s="97" t="str">
        <f>IF(ISERROR(VLOOKUP(I122,Eje_Pilar!$C$2:$E$47,3,FALSE))," ",VLOOKUP(I122,Eje_Pilar!$C$2:$E$47,3,FALSE))</f>
        <v>Eje Transversal 4 Gobierno Legitimo, Fortalecimiento Local y Eficiencia</v>
      </c>
      <c r="L122" s="98" t="s">
        <v>885</v>
      </c>
      <c r="M122" s="91" t="s">
        <v>1010</v>
      </c>
      <c r="N122" s="99" t="s">
        <v>1347</v>
      </c>
      <c r="O122" s="100">
        <v>33250000</v>
      </c>
      <c r="P122" s="101"/>
      <c r="Q122" s="102"/>
      <c r="R122" s="103">
        <v>1</v>
      </c>
      <c r="S122" s="100">
        <v>16625000</v>
      </c>
      <c r="T122" s="104">
        <f t="shared" si="31"/>
        <v>49875000</v>
      </c>
      <c r="U122" s="132">
        <v>44333333</v>
      </c>
      <c r="V122" s="105">
        <v>43516</v>
      </c>
      <c r="W122" s="105">
        <v>43517</v>
      </c>
      <c r="X122" s="105">
        <v>43728</v>
      </c>
      <c r="Y122" s="106">
        <v>210</v>
      </c>
      <c r="Z122" s="106"/>
      <c r="AA122" s="107"/>
      <c r="AB122" s="91"/>
      <c r="AC122" s="91" t="s">
        <v>1591</v>
      </c>
      <c r="AD122" s="91"/>
      <c r="AE122" s="91"/>
      <c r="AF122" s="108">
        <f t="shared" si="26"/>
        <v>0.88888888220551376</v>
      </c>
      <c r="AG122" s="109"/>
      <c r="AH122" s="130">
        <f>IF(SUMPRODUCT((A$14:A122=A122)*(B$14:B122=B122)*(C$14:C122=C122))&gt;1,0,1)</f>
        <v>1</v>
      </c>
      <c r="AI122" s="110" t="str">
        <f t="shared" si="27"/>
        <v>Contratos de prestación de servicios profesionales y de apoyo a la gestión</v>
      </c>
      <c r="AJ122" s="110" t="str">
        <f t="shared" si="28"/>
        <v>Contratación directa</v>
      </c>
      <c r="AK122" s="111" t="str">
        <f>IFERROR(VLOOKUP(F122,Tipo!$C$12:$C$27,1,FALSE),"NO")</f>
        <v>Prestación de servicios profesionales y de apoyo a la gestión, o para la ejecución de trabajos artísticos que sólo puedan encomendarse a determinadas personas naturales;</v>
      </c>
      <c r="AL122" s="110" t="str">
        <f t="shared" si="29"/>
        <v>Inversión</v>
      </c>
      <c r="AM122" s="110">
        <f t="shared" si="30"/>
        <v>45</v>
      </c>
      <c r="AN122" s="58"/>
      <c r="AO122" s="58"/>
      <c r="AP122" s="58"/>
    </row>
    <row r="123" spans="1:42" s="57" customFormat="1" ht="27" customHeight="1" x14ac:dyDescent="0.25">
      <c r="A123" s="91">
        <v>1102019</v>
      </c>
      <c r="B123" s="106">
        <v>2019</v>
      </c>
      <c r="C123" s="92" t="s">
        <v>411</v>
      </c>
      <c r="D123" s="94" t="s">
        <v>161</v>
      </c>
      <c r="E123" s="92" t="s">
        <v>38</v>
      </c>
      <c r="F123" s="93" t="s">
        <v>182</v>
      </c>
      <c r="G123" s="94" t="s">
        <v>741</v>
      </c>
      <c r="H123" s="95" t="s">
        <v>156</v>
      </c>
      <c r="I123" s="96">
        <v>45</v>
      </c>
      <c r="J123" s="97" t="str">
        <f>IF(ISERROR(VLOOKUP(I123,Eje_Pilar!$C$2:$E$47,2,FALSE))," ",VLOOKUP(I123,Eje_Pilar!$C$2:$E$47,2,FALSE))</f>
        <v>Gobernanza e influencia local, regional e internacional</v>
      </c>
      <c r="K123" s="97" t="str">
        <f>IF(ISERROR(VLOOKUP(I123,Eje_Pilar!$C$2:$E$47,3,FALSE))," ",VLOOKUP(I123,Eje_Pilar!$C$2:$E$47,3,FALSE))</f>
        <v>Eje Transversal 4 Gobierno Legitimo, Fortalecimiento Local y Eficiencia</v>
      </c>
      <c r="L123" s="98" t="s">
        <v>885</v>
      </c>
      <c r="M123" s="91" t="s">
        <v>1011</v>
      </c>
      <c r="N123" s="99" t="s">
        <v>1348</v>
      </c>
      <c r="O123" s="100">
        <v>38000000</v>
      </c>
      <c r="P123" s="101"/>
      <c r="Q123" s="102"/>
      <c r="R123" s="103"/>
      <c r="S123" s="100"/>
      <c r="T123" s="104">
        <f t="shared" si="31"/>
        <v>38000000</v>
      </c>
      <c r="U123" s="132">
        <v>34833333</v>
      </c>
      <c r="V123" s="105">
        <v>43605</v>
      </c>
      <c r="W123" s="105">
        <v>43605</v>
      </c>
      <c r="X123" s="105">
        <v>43839</v>
      </c>
      <c r="Y123" s="106">
        <v>210</v>
      </c>
      <c r="Z123" s="106"/>
      <c r="AA123" s="107"/>
      <c r="AB123" s="91"/>
      <c r="AC123" s="91" t="s">
        <v>1591</v>
      </c>
      <c r="AD123" s="91"/>
      <c r="AE123" s="91"/>
      <c r="AF123" s="108">
        <f t="shared" si="26"/>
        <v>0.91666665789473689</v>
      </c>
      <c r="AG123" s="109"/>
      <c r="AH123" s="130">
        <f>IF(SUMPRODUCT((A$14:A123=A123)*(B$14:B123=B123)*(C$14:C123=C123))&gt;1,0,1)</f>
        <v>1</v>
      </c>
      <c r="AI123" s="110" t="str">
        <f t="shared" si="27"/>
        <v>Contratos de prestación de servicios profesionales y de apoyo a la gestión</v>
      </c>
      <c r="AJ123" s="110" t="str">
        <f t="shared" si="28"/>
        <v>Contratación directa</v>
      </c>
      <c r="AK123" s="111" t="str">
        <f>IFERROR(VLOOKUP(F123,Tipo!$C$12:$C$27,1,FALSE),"NO")</f>
        <v>Prestación de servicios profesionales y de apoyo a la gestión, o para la ejecución de trabajos artísticos que sólo puedan encomendarse a determinadas personas naturales;</v>
      </c>
      <c r="AL123" s="110" t="str">
        <f t="shared" si="29"/>
        <v>Inversión</v>
      </c>
      <c r="AM123" s="110">
        <f t="shared" si="30"/>
        <v>45</v>
      </c>
      <c r="AN123" s="58"/>
      <c r="AO123" s="58"/>
      <c r="AP123" s="58"/>
    </row>
    <row r="124" spans="1:42" s="57" customFormat="1" ht="27" customHeight="1" x14ac:dyDescent="0.25">
      <c r="A124" s="91">
        <v>1122019</v>
      </c>
      <c r="B124" s="106">
        <v>2019</v>
      </c>
      <c r="C124" s="92" t="s">
        <v>412</v>
      </c>
      <c r="D124" s="94" t="s">
        <v>161</v>
      </c>
      <c r="E124" s="92" t="s">
        <v>38</v>
      </c>
      <c r="F124" s="93" t="s">
        <v>182</v>
      </c>
      <c r="G124" s="94" t="s">
        <v>742</v>
      </c>
      <c r="H124" s="95" t="s">
        <v>156</v>
      </c>
      <c r="I124" s="96">
        <v>45</v>
      </c>
      <c r="J124" s="97" t="str">
        <f>IF(ISERROR(VLOOKUP(I124,Eje_Pilar!$C$2:$E$47,2,FALSE))," ",VLOOKUP(I124,Eje_Pilar!$C$2:$E$47,2,FALSE))</f>
        <v>Gobernanza e influencia local, regional e internacional</v>
      </c>
      <c r="K124" s="97" t="str">
        <f>IF(ISERROR(VLOOKUP(I124,Eje_Pilar!$C$2:$E$47,3,FALSE))," ",VLOOKUP(I124,Eje_Pilar!$C$2:$E$47,3,FALSE))</f>
        <v>Eje Transversal 4 Gobierno Legitimo, Fortalecimiento Local y Eficiencia</v>
      </c>
      <c r="L124" s="98" t="s">
        <v>885</v>
      </c>
      <c r="M124" s="91" t="s">
        <v>1012</v>
      </c>
      <c r="N124" s="99" t="s">
        <v>1349</v>
      </c>
      <c r="O124" s="100">
        <v>37800000</v>
      </c>
      <c r="P124" s="101"/>
      <c r="Q124" s="102"/>
      <c r="R124" s="103">
        <v>1</v>
      </c>
      <c r="S124" s="100">
        <v>18900000</v>
      </c>
      <c r="T124" s="104">
        <f t="shared" si="31"/>
        <v>56700000</v>
      </c>
      <c r="U124" s="132">
        <v>23305000</v>
      </c>
      <c r="V124" s="105">
        <v>43508</v>
      </c>
      <c r="W124" s="105">
        <v>43509</v>
      </c>
      <c r="X124" s="105">
        <v>44086</v>
      </c>
      <c r="Y124" s="106">
        <v>210</v>
      </c>
      <c r="Z124" s="106"/>
      <c r="AA124" s="107"/>
      <c r="AB124" s="91"/>
      <c r="AC124" s="91" t="s">
        <v>1591</v>
      </c>
      <c r="AD124" s="91"/>
      <c r="AE124" s="91"/>
      <c r="AF124" s="108">
        <f t="shared" si="26"/>
        <v>0.41102292768959436</v>
      </c>
      <c r="AG124" s="109"/>
      <c r="AH124" s="130">
        <f>IF(SUMPRODUCT((A$14:A124=A124)*(B$14:B124=B124)*(C$14:C124=C124))&gt;1,0,1)</f>
        <v>1</v>
      </c>
      <c r="AI124" s="110" t="str">
        <f t="shared" si="27"/>
        <v>Contratos de prestación de servicios profesionales y de apoyo a la gestión</v>
      </c>
      <c r="AJ124" s="110" t="str">
        <f t="shared" si="28"/>
        <v>Contratación directa</v>
      </c>
      <c r="AK124" s="111" t="str">
        <f>IFERROR(VLOOKUP(F124,Tipo!$C$12:$C$27,1,FALSE),"NO")</f>
        <v>Prestación de servicios profesionales y de apoyo a la gestión, o para la ejecución de trabajos artísticos que sólo puedan encomendarse a determinadas personas naturales;</v>
      </c>
      <c r="AL124" s="110" t="str">
        <f t="shared" si="29"/>
        <v>Inversión</v>
      </c>
      <c r="AM124" s="110">
        <f t="shared" si="30"/>
        <v>45</v>
      </c>
      <c r="AN124" s="58"/>
      <c r="AO124" s="58"/>
      <c r="AP124" s="58"/>
    </row>
    <row r="125" spans="1:42" s="57" customFormat="1" ht="27" customHeight="1" x14ac:dyDescent="0.25">
      <c r="A125" s="91">
        <v>1132019</v>
      </c>
      <c r="B125" s="106">
        <v>2019</v>
      </c>
      <c r="C125" s="92" t="s">
        <v>413</v>
      </c>
      <c r="D125" s="94" t="s">
        <v>161</v>
      </c>
      <c r="E125" s="92" t="s">
        <v>38</v>
      </c>
      <c r="F125" s="93" t="s">
        <v>182</v>
      </c>
      <c r="G125" s="94" t="s">
        <v>742</v>
      </c>
      <c r="H125" s="95" t="s">
        <v>156</v>
      </c>
      <c r="I125" s="96">
        <v>45</v>
      </c>
      <c r="J125" s="97" t="str">
        <f>IF(ISERROR(VLOOKUP(I125,Eje_Pilar!$C$2:$E$47,2,FALSE))," ",VLOOKUP(I125,Eje_Pilar!$C$2:$E$47,2,FALSE))</f>
        <v>Gobernanza e influencia local, regional e internacional</v>
      </c>
      <c r="K125" s="97" t="str">
        <f>IF(ISERROR(VLOOKUP(I125,Eje_Pilar!$C$2:$E$47,3,FALSE))," ",VLOOKUP(I125,Eje_Pilar!$C$2:$E$47,3,FALSE))</f>
        <v>Eje Transversal 4 Gobierno Legitimo, Fortalecimiento Local y Eficiencia</v>
      </c>
      <c r="L125" s="98" t="s">
        <v>885</v>
      </c>
      <c r="M125" s="91" t="s">
        <v>1013</v>
      </c>
      <c r="N125" s="99" t="s">
        <v>1350</v>
      </c>
      <c r="O125" s="100">
        <v>37800000</v>
      </c>
      <c r="P125" s="101"/>
      <c r="Q125" s="102"/>
      <c r="R125" s="103">
        <v>1</v>
      </c>
      <c r="S125" s="100">
        <v>18900000</v>
      </c>
      <c r="T125" s="104">
        <f t="shared" si="31"/>
        <v>56700000</v>
      </c>
      <c r="U125" s="132">
        <v>52020000</v>
      </c>
      <c r="V125" s="105">
        <v>43508</v>
      </c>
      <c r="W125" s="105">
        <v>43508</v>
      </c>
      <c r="X125" s="105">
        <v>43841</v>
      </c>
      <c r="Y125" s="106">
        <v>210</v>
      </c>
      <c r="Z125" s="106"/>
      <c r="AA125" s="107"/>
      <c r="AB125" s="91"/>
      <c r="AC125" s="91" t="s">
        <v>1591</v>
      </c>
      <c r="AD125" s="91"/>
      <c r="AE125" s="91"/>
      <c r="AF125" s="108">
        <f t="shared" si="26"/>
        <v>0.91746031746031742</v>
      </c>
      <c r="AG125" s="109"/>
      <c r="AH125" s="130">
        <f>IF(SUMPRODUCT((A$14:A125=A125)*(B$14:B125=B125)*(C$14:C125=C125))&gt;1,0,1)</f>
        <v>1</v>
      </c>
      <c r="AI125" s="110" t="str">
        <f t="shared" si="27"/>
        <v>Contratos de prestación de servicios profesionales y de apoyo a la gestión</v>
      </c>
      <c r="AJ125" s="110" t="str">
        <f t="shared" si="28"/>
        <v>Contratación directa</v>
      </c>
      <c r="AK125" s="111" t="str">
        <f>IFERROR(VLOOKUP(F125,Tipo!$C$12:$C$27,1,FALSE),"NO")</f>
        <v>Prestación de servicios profesionales y de apoyo a la gestión, o para la ejecución de trabajos artísticos que sólo puedan encomendarse a determinadas personas naturales;</v>
      </c>
      <c r="AL125" s="110" t="str">
        <f t="shared" si="29"/>
        <v>Inversión</v>
      </c>
      <c r="AM125" s="110">
        <f t="shared" si="30"/>
        <v>45</v>
      </c>
      <c r="AN125" s="58"/>
      <c r="AO125" s="58"/>
      <c r="AP125" s="58"/>
    </row>
    <row r="126" spans="1:42" s="57" customFormat="1" ht="27" customHeight="1" x14ac:dyDescent="0.25">
      <c r="A126" s="91">
        <v>1142019</v>
      </c>
      <c r="B126" s="106">
        <v>2019</v>
      </c>
      <c r="C126" s="92" t="s">
        <v>414</v>
      </c>
      <c r="D126" s="94" t="s">
        <v>161</v>
      </c>
      <c r="E126" s="92" t="s">
        <v>38</v>
      </c>
      <c r="F126" s="93" t="s">
        <v>182</v>
      </c>
      <c r="G126" s="94" t="s">
        <v>742</v>
      </c>
      <c r="H126" s="95" t="s">
        <v>156</v>
      </c>
      <c r="I126" s="96">
        <v>45</v>
      </c>
      <c r="J126" s="97" t="str">
        <f>IF(ISERROR(VLOOKUP(I126,Eje_Pilar!$C$2:$E$47,2,FALSE))," ",VLOOKUP(I126,Eje_Pilar!$C$2:$E$47,2,FALSE))</f>
        <v>Gobernanza e influencia local, regional e internacional</v>
      </c>
      <c r="K126" s="97" t="str">
        <f>IF(ISERROR(VLOOKUP(I126,Eje_Pilar!$C$2:$E$47,3,FALSE))," ",VLOOKUP(I126,Eje_Pilar!$C$2:$E$47,3,FALSE))</f>
        <v>Eje Transversal 4 Gobierno Legitimo, Fortalecimiento Local y Eficiencia</v>
      </c>
      <c r="L126" s="98" t="s">
        <v>885</v>
      </c>
      <c r="M126" s="91" t="s">
        <v>1014</v>
      </c>
      <c r="N126" s="99" t="s">
        <v>1351</v>
      </c>
      <c r="O126" s="100">
        <v>37800000</v>
      </c>
      <c r="P126" s="101"/>
      <c r="Q126" s="102"/>
      <c r="R126" s="103">
        <v>1</v>
      </c>
      <c r="S126" s="100">
        <v>18900000</v>
      </c>
      <c r="T126" s="104">
        <f t="shared" si="31"/>
        <v>56700000</v>
      </c>
      <c r="U126" s="132">
        <v>37800000</v>
      </c>
      <c r="V126" s="105">
        <v>43508</v>
      </c>
      <c r="W126" s="105">
        <v>43508</v>
      </c>
      <c r="X126" s="105">
        <v>43719</v>
      </c>
      <c r="Y126" s="106">
        <v>210</v>
      </c>
      <c r="Z126" s="106"/>
      <c r="AA126" s="107"/>
      <c r="AB126" s="91"/>
      <c r="AC126" s="91" t="s">
        <v>1591</v>
      </c>
      <c r="AD126" s="91"/>
      <c r="AE126" s="91"/>
      <c r="AF126" s="108">
        <f t="shared" si="26"/>
        <v>0.66666666666666663</v>
      </c>
      <c r="AG126" s="109"/>
      <c r="AH126" s="130">
        <f>IF(SUMPRODUCT((A$14:A126=A126)*(B$14:B126=B126)*(C$14:C126=C126))&gt;1,0,1)</f>
        <v>1</v>
      </c>
      <c r="AI126" s="110" t="str">
        <f t="shared" si="27"/>
        <v>Contratos de prestación de servicios profesionales y de apoyo a la gestión</v>
      </c>
      <c r="AJ126" s="110" t="str">
        <f t="shared" si="28"/>
        <v>Contratación directa</v>
      </c>
      <c r="AK126" s="111" t="str">
        <f>IFERROR(VLOOKUP(F126,Tipo!$C$12:$C$27,1,FALSE),"NO")</f>
        <v>Prestación de servicios profesionales y de apoyo a la gestión, o para la ejecución de trabajos artísticos que sólo puedan encomendarse a determinadas personas naturales;</v>
      </c>
      <c r="AL126" s="110" t="str">
        <f t="shared" si="29"/>
        <v>Inversión</v>
      </c>
      <c r="AM126" s="110">
        <f t="shared" si="30"/>
        <v>45</v>
      </c>
      <c r="AN126" s="58"/>
      <c r="AO126" s="58"/>
      <c r="AP126" s="58"/>
    </row>
    <row r="127" spans="1:42" s="57" customFormat="1" ht="27" customHeight="1" x14ac:dyDescent="0.25">
      <c r="A127" s="91">
        <v>1152019</v>
      </c>
      <c r="B127" s="106">
        <v>2019</v>
      </c>
      <c r="C127" s="92" t="s">
        <v>415</v>
      </c>
      <c r="D127" s="94" t="s">
        <v>161</v>
      </c>
      <c r="E127" s="92" t="s">
        <v>38</v>
      </c>
      <c r="F127" s="93" t="s">
        <v>182</v>
      </c>
      <c r="G127" s="94" t="s">
        <v>742</v>
      </c>
      <c r="H127" s="95" t="s">
        <v>156</v>
      </c>
      <c r="I127" s="96">
        <v>45</v>
      </c>
      <c r="J127" s="97" t="str">
        <f>IF(ISERROR(VLOOKUP(I127,Eje_Pilar!$C$2:$E$47,2,FALSE))," ",VLOOKUP(I127,Eje_Pilar!$C$2:$E$47,2,FALSE))</f>
        <v>Gobernanza e influencia local, regional e internacional</v>
      </c>
      <c r="K127" s="97" t="str">
        <f>IF(ISERROR(VLOOKUP(I127,Eje_Pilar!$C$2:$E$47,3,FALSE))," ",VLOOKUP(I127,Eje_Pilar!$C$2:$E$47,3,FALSE))</f>
        <v>Eje Transversal 4 Gobierno Legitimo, Fortalecimiento Local y Eficiencia</v>
      </c>
      <c r="L127" s="98" t="s">
        <v>885</v>
      </c>
      <c r="M127" s="91" t="s">
        <v>1015</v>
      </c>
      <c r="N127" s="99" t="s">
        <v>1352</v>
      </c>
      <c r="O127" s="100">
        <v>37800000</v>
      </c>
      <c r="P127" s="101"/>
      <c r="Q127" s="102"/>
      <c r="R127" s="103">
        <v>1</v>
      </c>
      <c r="S127" s="100">
        <v>18900000</v>
      </c>
      <c r="T127" s="104">
        <f t="shared" si="31"/>
        <v>56700000</v>
      </c>
      <c r="U127" s="132">
        <v>37800000</v>
      </c>
      <c r="V127" s="105">
        <v>43508</v>
      </c>
      <c r="W127" s="105">
        <v>43508</v>
      </c>
      <c r="X127" s="105">
        <v>43719</v>
      </c>
      <c r="Y127" s="106">
        <v>210</v>
      </c>
      <c r="Z127" s="106"/>
      <c r="AA127" s="107"/>
      <c r="AB127" s="91"/>
      <c r="AC127" s="91" t="s">
        <v>1591</v>
      </c>
      <c r="AD127" s="91"/>
      <c r="AE127" s="91"/>
      <c r="AF127" s="108">
        <f t="shared" si="26"/>
        <v>0.66666666666666663</v>
      </c>
      <c r="AG127" s="109"/>
      <c r="AH127" s="130">
        <f>IF(SUMPRODUCT((A$14:A127=A127)*(B$14:B127=B127)*(C$14:C127=C127))&gt;1,0,1)</f>
        <v>1</v>
      </c>
      <c r="AI127" s="110" t="str">
        <f t="shared" si="27"/>
        <v>Contratos de prestación de servicios profesionales y de apoyo a la gestión</v>
      </c>
      <c r="AJ127" s="110" t="str">
        <f t="shared" si="28"/>
        <v>Contratación directa</v>
      </c>
      <c r="AK127" s="111" t="str">
        <f>IFERROR(VLOOKUP(F127,Tipo!$C$12:$C$27,1,FALSE),"NO")</f>
        <v>Prestación de servicios profesionales y de apoyo a la gestión, o para la ejecución de trabajos artísticos que sólo puedan encomendarse a determinadas personas naturales;</v>
      </c>
      <c r="AL127" s="110" t="str">
        <f t="shared" si="29"/>
        <v>Inversión</v>
      </c>
      <c r="AM127" s="110">
        <f t="shared" si="30"/>
        <v>45</v>
      </c>
      <c r="AN127" s="58"/>
      <c r="AO127" s="58"/>
      <c r="AP127" s="58"/>
    </row>
    <row r="128" spans="1:42" s="57" customFormat="1" ht="27" customHeight="1" x14ac:dyDescent="0.25">
      <c r="A128" s="91">
        <v>1162019</v>
      </c>
      <c r="B128" s="106">
        <v>2019</v>
      </c>
      <c r="C128" s="92" t="s">
        <v>416</v>
      </c>
      <c r="D128" s="94" t="s">
        <v>161</v>
      </c>
      <c r="E128" s="92" t="s">
        <v>38</v>
      </c>
      <c r="F128" s="93" t="s">
        <v>182</v>
      </c>
      <c r="G128" s="94" t="s">
        <v>742</v>
      </c>
      <c r="H128" s="95" t="s">
        <v>156</v>
      </c>
      <c r="I128" s="96">
        <v>45</v>
      </c>
      <c r="J128" s="97" t="str">
        <f>IF(ISERROR(VLOOKUP(I128,Eje_Pilar!$C$2:$E$47,2,FALSE))," ",VLOOKUP(I128,Eje_Pilar!$C$2:$E$47,2,FALSE))</f>
        <v>Gobernanza e influencia local, regional e internacional</v>
      </c>
      <c r="K128" s="97" t="str">
        <f>IF(ISERROR(VLOOKUP(I128,Eje_Pilar!$C$2:$E$47,3,FALSE))," ",VLOOKUP(I128,Eje_Pilar!$C$2:$E$47,3,FALSE))</f>
        <v>Eje Transversal 4 Gobierno Legitimo, Fortalecimiento Local y Eficiencia</v>
      </c>
      <c r="L128" s="98" t="s">
        <v>885</v>
      </c>
      <c r="M128" s="91" t="s">
        <v>1016</v>
      </c>
      <c r="N128" s="99" t="s">
        <v>1353</v>
      </c>
      <c r="O128" s="100">
        <v>37800000</v>
      </c>
      <c r="P128" s="101"/>
      <c r="Q128" s="102"/>
      <c r="R128" s="103">
        <v>1</v>
      </c>
      <c r="S128" s="100">
        <v>18900000</v>
      </c>
      <c r="T128" s="104">
        <f t="shared" si="31"/>
        <v>56700000</v>
      </c>
      <c r="U128" s="132">
        <v>37800000</v>
      </c>
      <c r="V128" s="105">
        <v>43508</v>
      </c>
      <c r="W128" s="105">
        <v>43508</v>
      </c>
      <c r="X128" s="105">
        <v>43719</v>
      </c>
      <c r="Y128" s="106">
        <v>210</v>
      </c>
      <c r="Z128" s="106"/>
      <c r="AA128" s="107"/>
      <c r="AB128" s="91"/>
      <c r="AC128" s="91" t="s">
        <v>1591</v>
      </c>
      <c r="AD128" s="91"/>
      <c r="AE128" s="91"/>
      <c r="AF128" s="108">
        <f t="shared" si="26"/>
        <v>0.66666666666666663</v>
      </c>
      <c r="AG128" s="109"/>
      <c r="AH128" s="130">
        <f>IF(SUMPRODUCT((A$14:A128=A128)*(B$14:B128=B128)*(C$14:C128=C128))&gt;1,0,1)</f>
        <v>1</v>
      </c>
      <c r="AI128" s="110" t="str">
        <f t="shared" si="27"/>
        <v>Contratos de prestación de servicios profesionales y de apoyo a la gestión</v>
      </c>
      <c r="AJ128" s="110" t="str">
        <f t="shared" si="28"/>
        <v>Contratación directa</v>
      </c>
      <c r="AK128" s="111" t="str">
        <f>IFERROR(VLOOKUP(F128,Tipo!$C$12:$C$27,1,FALSE),"NO")</f>
        <v>Prestación de servicios profesionales y de apoyo a la gestión, o para la ejecución de trabajos artísticos que sólo puedan encomendarse a determinadas personas naturales;</v>
      </c>
      <c r="AL128" s="110" t="str">
        <f t="shared" si="29"/>
        <v>Inversión</v>
      </c>
      <c r="AM128" s="110">
        <f t="shared" si="30"/>
        <v>45</v>
      </c>
      <c r="AN128" s="58"/>
      <c r="AO128" s="58"/>
      <c r="AP128" s="58"/>
    </row>
    <row r="129" spans="1:42" s="57" customFormat="1" ht="27" customHeight="1" x14ac:dyDescent="0.25">
      <c r="A129" s="91">
        <v>1172019</v>
      </c>
      <c r="B129" s="106">
        <v>2019</v>
      </c>
      <c r="C129" s="92" t="s">
        <v>417</v>
      </c>
      <c r="D129" s="94" t="s">
        <v>161</v>
      </c>
      <c r="E129" s="92" t="s">
        <v>38</v>
      </c>
      <c r="F129" s="93" t="s">
        <v>182</v>
      </c>
      <c r="G129" s="94" t="s">
        <v>742</v>
      </c>
      <c r="H129" s="95" t="s">
        <v>156</v>
      </c>
      <c r="I129" s="96">
        <v>45</v>
      </c>
      <c r="J129" s="97" t="str">
        <f>IF(ISERROR(VLOOKUP(I129,Eje_Pilar!$C$2:$E$47,2,FALSE))," ",VLOOKUP(I129,Eje_Pilar!$C$2:$E$47,2,FALSE))</f>
        <v>Gobernanza e influencia local, regional e internacional</v>
      </c>
      <c r="K129" s="97" t="str">
        <f>IF(ISERROR(VLOOKUP(I129,Eje_Pilar!$C$2:$E$47,3,FALSE))," ",VLOOKUP(I129,Eje_Pilar!$C$2:$E$47,3,FALSE))</f>
        <v>Eje Transversal 4 Gobierno Legitimo, Fortalecimiento Local y Eficiencia</v>
      </c>
      <c r="L129" s="98" t="s">
        <v>885</v>
      </c>
      <c r="M129" s="91" t="s">
        <v>1017</v>
      </c>
      <c r="N129" s="99" t="s">
        <v>1354</v>
      </c>
      <c r="O129" s="100">
        <v>37800000</v>
      </c>
      <c r="P129" s="101"/>
      <c r="Q129" s="102"/>
      <c r="R129" s="103">
        <v>1</v>
      </c>
      <c r="S129" s="100">
        <v>18900000</v>
      </c>
      <c r="T129" s="104">
        <f t="shared" si="31"/>
        <v>56700000</v>
      </c>
      <c r="U129" s="132">
        <v>8820000</v>
      </c>
      <c r="V129" s="105">
        <v>43508</v>
      </c>
      <c r="W129" s="105">
        <v>43508</v>
      </c>
      <c r="X129" s="105">
        <v>43719</v>
      </c>
      <c r="Y129" s="106">
        <v>210</v>
      </c>
      <c r="Z129" s="106"/>
      <c r="AA129" s="107"/>
      <c r="AB129" s="91"/>
      <c r="AC129" s="91" t="s">
        <v>1591</v>
      </c>
      <c r="AD129" s="91"/>
      <c r="AE129" s="91"/>
      <c r="AF129" s="108">
        <f t="shared" si="26"/>
        <v>0.15555555555555556</v>
      </c>
      <c r="AG129" s="109"/>
      <c r="AH129" s="130">
        <f>IF(SUMPRODUCT((A$14:A129=A129)*(B$14:B129=B129)*(C$14:C129=C129))&gt;1,0,1)</f>
        <v>1</v>
      </c>
      <c r="AI129" s="110" t="str">
        <f t="shared" si="27"/>
        <v>Contratos de prestación de servicios profesionales y de apoyo a la gestión</v>
      </c>
      <c r="AJ129" s="110" t="str">
        <f t="shared" si="28"/>
        <v>Contratación directa</v>
      </c>
      <c r="AK129" s="111" t="str">
        <f>IFERROR(VLOOKUP(F129,Tipo!$C$12:$C$27,1,FALSE),"NO")</f>
        <v>Prestación de servicios profesionales y de apoyo a la gestión, o para la ejecución de trabajos artísticos que sólo puedan encomendarse a determinadas personas naturales;</v>
      </c>
      <c r="AL129" s="110" t="str">
        <f t="shared" si="29"/>
        <v>Inversión</v>
      </c>
      <c r="AM129" s="110">
        <f t="shared" si="30"/>
        <v>45</v>
      </c>
      <c r="AN129" s="58"/>
      <c r="AO129" s="58"/>
      <c r="AP129" s="58"/>
    </row>
    <row r="130" spans="1:42" s="57" customFormat="1" ht="27" customHeight="1" x14ac:dyDescent="0.25">
      <c r="A130" s="91">
        <v>1182019</v>
      </c>
      <c r="B130" s="106">
        <v>2019</v>
      </c>
      <c r="C130" s="92" t="s">
        <v>418</v>
      </c>
      <c r="D130" s="94" t="s">
        <v>161</v>
      </c>
      <c r="E130" s="92" t="s">
        <v>38</v>
      </c>
      <c r="F130" s="93" t="s">
        <v>182</v>
      </c>
      <c r="G130" s="94" t="s">
        <v>743</v>
      </c>
      <c r="H130" s="95" t="s">
        <v>156</v>
      </c>
      <c r="I130" s="96">
        <v>45</v>
      </c>
      <c r="J130" s="97" t="str">
        <f>IF(ISERROR(VLOOKUP(I130,Eje_Pilar!$C$2:$E$47,2,FALSE))," ",VLOOKUP(I130,Eje_Pilar!$C$2:$E$47,2,FALSE))</f>
        <v>Gobernanza e influencia local, regional e internacional</v>
      </c>
      <c r="K130" s="97" t="str">
        <f>IF(ISERROR(VLOOKUP(I130,Eje_Pilar!$C$2:$E$47,3,FALSE))," ",VLOOKUP(I130,Eje_Pilar!$C$2:$E$47,3,FALSE))</f>
        <v>Eje Transversal 4 Gobierno Legitimo, Fortalecimiento Local y Eficiencia</v>
      </c>
      <c r="L130" s="98" t="s">
        <v>885</v>
      </c>
      <c r="M130" s="91" t="s">
        <v>1018</v>
      </c>
      <c r="N130" s="99" t="s">
        <v>1355</v>
      </c>
      <c r="O130" s="100">
        <v>15820000</v>
      </c>
      <c r="P130" s="101"/>
      <c r="Q130" s="102"/>
      <c r="R130" s="103">
        <v>1</v>
      </c>
      <c r="S130" s="100">
        <v>7910000</v>
      </c>
      <c r="T130" s="104">
        <f t="shared" si="31"/>
        <v>23730000</v>
      </c>
      <c r="U130" s="132">
        <v>2260000</v>
      </c>
      <c r="V130" s="105">
        <v>43509</v>
      </c>
      <c r="W130" s="105">
        <v>43509</v>
      </c>
      <c r="X130" s="105">
        <v>43720</v>
      </c>
      <c r="Y130" s="106">
        <v>210</v>
      </c>
      <c r="Z130" s="106"/>
      <c r="AA130" s="107"/>
      <c r="AB130" s="91"/>
      <c r="AC130" s="91" t="s">
        <v>1591</v>
      </c>
      <c r="AD130" s="91"/>
      <c r="AE130" s="91"/>
      <c r="AF130" s="108">
        <f t="shared" si="26"/>
        <v>9.5238095238095233E-2</v>
      </c>
      <c r="AG130" s="109"/>
      <c r="AH130" s="130">
        <f>IF(SUMPRODUCT((A$14:A130=A130)*(B$14:B130=B130)*(C$14:C130=C130))&gt;1,0,1)</f>
        <v>1</v>
      </c>
      <c r="AI130" s="110" t="str">
        <f t="shared" si="27"/>
        <v>Contratos de prestación de servicios profesionales y de apoyo a la gestión</v>
      </c>
      <c r="AJ130" s="110" t="str">
        <f t="shared" si="28"/>
        <v>Contratación directa</v>
      </c>
      <c r="AK130" s="111" t="str">
        <f>IFERROR(VLOOKUP(F130,Tipo!$C$12:$C$27,1,FALSE),"NO")</f>
        <v>Prestación de servicios profesionales y de apoyo a la gestión, o para la ejecución de trabajos artísticos que sólo puedan encomendarse a determinadas personas naturales;</v>
      </c>
      <c r="AL130" s="110" t="str">
        <f t="shared" si="29"/>
        <v>Inversión</v>
      </c>
      <c r="AM130" s="110">
        <f t="shared" si="30"/>
        <v>45</v>
      </c>
      <c r="AN130" s="58"/>
      <c r="AO130" s="58"/>
      <c r="AP130" s="58"/>
    </row>
    <row r="131" spans="1:42" s="57" customFormat="1" ht="27" customHeight="1" x14ac:dyDescent="0.25">
      <c r="A131" s="91">
        <v>1192019</v>
      </c>
      <c r="B131" s="106">
        <v>2019</v>
      </c>
      <c r="C131" s="92" t="s">
        <v>419</v>
      </c>
      <c r="D131" s="94" t="s">
        <v>161</v>
      </c>
      <c r="E131" s="92" t="s">
        <v>38</v>
      </c>
      <c r="F131" s="93" t="s">
        <v>182</v>
      </c>
      <c r="G131" s="94" t="s">
        <v>744</v>
      </c>
      <c r="H131" s="95" t="s">
        <v>156</v>
      </c>
      <c r="I131" s="96">
        <v>45</v>
      </c>
      <c r="J131" s="97" t="str">
        <f>IF(ISERROR(VLOOKUP(I131,Eje_Pilar!$C$2:$E$47,2,FALSE))," ",VLOOKUP(I131,Eje_Pilar!$C$2:$E$47,2,FALSE))</f>
        <v>Gobernanza e influencia local, regional e internacional</v>
      </c>
      <c r="K131" s="97" t="str">
        <f>IF(ISERROR(VLOOKUP(I131,Eje_Pilar!$C$2:$E$47,3,FALSE))," ",VLOOKUP(I131,Eje_Pilar!$C$2:$E$47,3,FALSE))</f>
        <v>Eje Transversal 4 Gobierno Legitimo, Fortalecimiento Local y Eficiencia</v>
      </c>
      <c r="L131" s="98" t="s">
        <v>885</v>
      </c>
      <c r="M131" s="91" t="s">
        <v>1019</v>
      </c>
      <c r="N131" s="99" t="s">
        <v>1356</v>
      </c>
      <c r="O131" s="100">
        <v>88000000</v>
      </c>
      <c r="P131" s="101"/>
      <c r="Q131" s="102"/>
      <c r="R131" s="103">
        <v>1</v>
      </c>
      <c r="S131" s="100">
        <v>5333333</v>
      </c>
      <c r="T131" s="104">
        <f t="shared" si="31"/>
        <v>93333333</v>
      </c>
      <c r="U131" s="132">
        <v>85333333</v>
      </c>
      <c r="V131" s="105">
        <v>43507</v>
      </c>
      <c r="W131" s="105">
        <v>43507</v>
      </c>
      <c r="X131" s="105">
        <v>43840</v>
      </c>
      <c r="Y131" s="106">
        <v>330</v>
      </c>
      <c r="Z131" s="106"/>
      <c r="AA131" s="107"/>
      <c r="AB131" s="91"/>
      <c r="AC131" s="91" t="s">
        <v>1591</v>
      </c>
      <c r="AD131" s="91"/>
      <c r="AE131" s="91"/>
      <c r="AF131" s="108">
        <f t="shared" si="26"/>
        <v>0.9142857139795918</v>
      </c>
      <c r="AG131" s="109"/>
      <c r="AH131" s="130">
        <f>IF(SUMPRODUCT((A$14:A131=A131)*(B$14:B131=B131)*(C$14:C131=C131))&gt;1,0,1)</f>
        <v>1</v>
      </c>
      <c r="AI131" s="110" t="str">
        <f t="shared" si="27"/>
        <v>Contratos de prestación de servicios profesionales y de apoyo a la gestión</v>
      </c>
      <c r="AJ131" s="110" t="str">
        <f t="shared" si="28"/>
        <v>Contratación directa</v>
      </c>
      <c r="AK131" s="111" t="str">
        <f>IFERROR(VLOOKUP(F131,Tipo!$C$12:$C$27,1,FALSE),"NO")</f>
        <v>Prestación de servicios profesionales y de apoyo a la gestión, o para la ejecución de trabajos artísticos que sólo puedan encomendarse a determinadas personas naturales;</v>
      </c>
      <c r="AL131" s="110" t="str">
        <f t="shared" si="29"/>
        <v>Inversión</v>
      </c>
      <c r="AM131" s="110">
        <f t="shared" si="30"/>
        <v>45</v>
      </c>
      <c r="AN131" s="58"/>
      <c r="AO131" s="58"/>
      <c r="AP131" s="58"/>
    </row>
    <row r="132" spans="1:42" s="57" customFormat="1" ht="27" customHeight="1" x14ac:dyDescent="0.25">
      <c r="A132" s="91">
        <v>1202019</v>
      </c>
      <c r="B132" s="106">
        <v>2019</v>
      </c>
      <c r="C132" s="92" t="s">
        <v>420</v>
      </c>
      <c r="D132" s="94" t="s">
        <v>161</v>
      </c>
      <c r="E132" s="92" t="s">
        <v>38</v>
      </c>
      <c r="F132" s="93" t="s">
        <v>182</v>
      </c>
      <c r="G132" s="94" t="s">
        <v>745</v>
      </c>
      <c r="H132" s="95" t="s">
        <v>156</v>
      </c>
      <c r="I132" s="96">
        <v>45</v>
      </c>
      <c r="J132" s="97" t="str">
        <f>IF(ISERROR(VLOOKUP(I132,Eje_Pilar!$C$2:$E$47,2,FALSE))," ",VLOOKUP(I132,Eje_Pilar!$C$2:$E$47,2,FALSE))</f>
        <v>Gobernanza e influencia local, regional e internacional</v>
      </c>
      <c r="K132" s="97" t="str">
        <f>IF(ISERROR(VLOOKUP(I132,Eje_Pilar!$C$2:$E$47,3,FALSE))," ",VLOOKUP(I132,Eje_Pilar!$C$2:$E$47,3,FALSE))</f>
        <v>Eje Transversal 4 Gobierno Legitimo, Fortalecimiento Local y Eficiencia</v>
      </c>
      <c r="L132" s="98" t="s">
        <v>885</v>
      </c>
      <c r="M132" s="91" t="s">
        <v>1020</v>
      </c>
      <c r="N132" s="99" t="s">
        <v>1357</v>
      </c>
      <c r="O132" s="100">
        <v>63800000</v>
      </c>
      <c r="P132" s="101"/>
      <c r="Q132" s="102"/>
      <c r="R132" s="103">
        <v>1</v>
      </c>
      <c r="S132" s="100">
        <v>3286667</v>
      </c>
      <c r="T132" s="104">
        <f t="shared" si="31"/>
        <v>67086667</v>
      </c>
      <c r="U132" s="132">
        <v>61479999</v>
      </c>
      <c r="V132" s="105">
        <v>43509</v>
      </c>
      <c r="W132" s="105">
        <v>43510</v>
      </c>
      <c r="X132" s="105">
        <v>43843</v>
      </c>
      <c r="Y132" s="106">
        <v>330</v>
      </c>
      <c r="Z132" s="106"/>
      <c r="AA132" s="107"/>
      <c r="AB132" s="91"/>
      <c r="AC132" s="91" t="s">
        <v>1591</v>
      </c>
      <c r="AD132" s="91"/>
      <c r="AE132" s="91"/>
      <c r="AF132" s="108">
        <f t="shared" si="26"/>
        <v>0.91642649350876237</v>
      </c>
      <c r="AG132" s="109"/>
      <c r="AH132" s="130">
        <f>IF(SUMPRODUCT((A$14:A132=A132)*(B$14:B132=B132)*(C$14:C132=C132))&gt;1,0,1)</f>
        <v>1</v>
      </c>
      <c r="AI132" s="110" t="str">
        <f t="shared" si="27"/>
        <v>Contratos de prestación de servicios profesionales y de apoyo a la gestión</v>
      </c>
      <c r="AJ132" s="110" t="str">
        <f t="shared" si="28"/>
        <v>Contratación directa</v>
      </c>
      <c r="AK132" s="111" t="str">
        <f>IFERROR(VLOOKUP(F132,Tipo!$C$12:$C$27,1,FALSE),"NO")</f>
        <v>Prestación de servicios profesionales y de apoyo a la gestión, o para la ejecución de trabajos artísticos que sólo puedan encomendarse a determinadas personas naturales;</v>
      </c>
      <c r="AL132" s="110" t="str">
        <f t="shared" si="29"/>
        <v>Inversión</v>
      </c>
      <c r="AM132" s="110">
        <f t="shared" si="30"/>
        <v>45</v>
      </c>
      <c r="AN132" s="58"/>
      <c r="AO132" s="58"/>
      <c r="AP132" s="58"/>
    </row>
    <row r="133" spans="1:42" s="57" customFormat="1" ht="27" customHeight="1" x14ac:dyDescent="0.25">
      <c r="A133" s="91">
        <v>1212019</v>
      </c>
      <c r="B133" s="106">
        <v>2019</v>
      </c>
      <c r="C133" s="92" t="s">
        <v>421</v>
      </c>
      <c r="D133" s="94" t="s">
        <v>161</v>
      </c>
      <c r="E133" s="92" t="s">
        <v>38</v>
      </c>
      <c r="F133" s="93" t="s">
        <v>182</v>
      </c>
      <c r="G133" s="94" t="s">
        <v>745</v>
      </c>
      <c r="H133" s="95" t="s">
        <v>156</v>
      </c>
      <c r="I133" s="96">
        <v>45</v>
      </c>
      <c r="J133" s="97" t="str">
        <f>IF(ISERROR(VLOOKUP(I133,Eje_Pilar!$C$2:$E$47,2,FALSE))," ",VLOOKUP(I133,Eje_Pilar!$C$2:$E$47,2,FALSE))</f>
        <v>Gobernanza e influencia local, regional e internacional</v>
      </c>
      <c r="K133" s="97" t="str">
        <f>IF(ISERROR(VLOOKUP(I133,Eje_Pilar!$C$2:$E$47,3,FALSE))," ",VLOOKUP(I133,Eje_Pilar!$C$2:$E$47,3,FALSE))</f>
        <v>Eje Transversal 4 Gobierno Legitimo, Fortalecimiento Local y Eficiencia</v>
      </c>
      <c r="L133" s="98" t="s">
        <v>885</v>
      </c>
      <c r="M133" s="91" t="s">
        <v>1021</v>
      </c>
      <c r="N133" s="99" t="s">
        <v>1358</v>
      </c>
      <c r="O133" s="100">
        <v>63800000</v>
      </c>
      <c r="P133" s="101"/>
      <c r="Q133" s="102"/>
      <c r="R133" s="103"/>
      <c r="S133" s="100"/>
      <c r="T133" s="104">
        <f t="shared" si="31"/>
        <v>63800000</v>
      </c>
      <c r="U133" s="132">
        <v>52200000</v>
      </c>
      <c r="V133" s="105">
        <v>43522</v>
      </c>
      <c r="W133" s="105">
        <v>43521</v>
      </c>
      <c r="X133" s="105">
        <v>43854</v>
      </c>
      <c r="Y133" s="106">
        <v>330</v>
      </c>
      <c r="Z133" s="106"/>
      <c r="AA133" s="107"/>
      <c r="AB133" s="91"/>
      <c r="AC133" s="91" t="s">
        <v>1591</v>
      </c>
      <c r="AD133" s="91"/>
      <c r="AE133" s="91"/>
      <c r="AF133" s="108">
        <f t="shared" si="26"/>
        <v>0.81818181818181823</v>
      </c>
      <c r="AG133" s="109"/>
      <c r="AH133" s="130">
        <f>IF(SUMPRODUCT((A$14:A133=A133)*(B$14:B133=B133)*(C$14:C133=C133))&gt;1,0,1)</f>
        <v>1</v>
      </c>
      <c r="AI133" s="110" t="str">
        <f t="shared" si="27"/>
        <v>Contratos de prestación de servicios profesionales y de apoyo a la gestión</v>
      </c>
      <c r="AJ133" s="110" t="str">
        <f t="shared" si="28"/>
        <v>Contratación directa</v>
      </c>
      <c r="AK133" s="111" t="str">
        <f>IFERROR(VLOOKUP(F133,Tipo!$C$12:$C$27,1,FALSE),"NO")</f>
        <v>Prestación de servicios profesionales y de apoyo a la gestión, o para la ejecución de trabajos artísticos que sólo puedan encomendarse a determinadas personas naturales;</v>
      </c>
      <c r="AL133" s="110" t="str">
        <f t="shared" si="29"/>
        <v>Inversión</v>
      </c>
      <c r="AM133" s="110">
        <f t="shared" si="30"/>
        <v>45</v>
      </c>
      <c r="AN133" s="58"/>
      <c r="AO133" s="58"/>
      <c r="AP133" s="58"/>
    </row>
    <row r="134" spans="1:42" s="57" customFormat="1" ht="27" customHeight="1" x14ac:dyDescent="0.25">
      <c r="A134" s="91">
        <v>1222019</v>
      </c>
      <c r="B134" s="106">
        <v>2019</v>
      </c>
      <c r="C134" s="92" t="s">
        <v>422</v>
      </c>
      <c r="D134" s="94" t="s">
        <v>161</v>
      </c>
      <c r="E134" s="92" t="s">
        <v>38</v>
      </c>
      <c r="F134" s="93" t="s">
        <v>182</v>
      </c>
      <c r="G134" s="94" t="s">
        <v>746</v>
      </c>
      <c r="H134" s="95" t="s">
        <v>156</v>
      </c>
      <c r="I134" s="96">
        <v>2</v>
      </c>
      <c r="J134" s="97" t="str">
        <f>IF(ISERROR(VLOOKUP(I134,Eje_Pilar!$C$2:$E$47,2,FALSE))," ",VLOOKUP(I134,Eje_Pilar!$C$2:$E$47,2,FALSE))</f>
        <v>Desarrollo integral desde la gestación hasta la adolescencia</v>
      </c>
      <c r="K134" s="97" t="str">
        <f>IF(ISERROR(VLOOKUP(I134,Eje_Pilar!$C$2:$E$47,3,FALSE))," ",VLOOKUP(I134,Eje_Pilar!$C$2:$E$47,3,FALSE))</f>
        <v>Pilar 1 Igualdad de Calidad de Vida</v>
      </c>
      <c r="L134" s="98" t="s">
        <v>891</v>
      </c>
      <c r="M134" s="91" t="s">
        <v>1022</v>
      </c>
      <c r="N134" s="99" t="s">
        <v>1359</v>
      </c>
      <c r="O134" s="100">
        <v>27600000</v>
      </c>
      <c r="P134" s="101"/>
      <c r="Q134" s="102"/>
      <c r="R134" s="103">
        <v>1</v>
      </c>
      <c r="S134" s="100">
        <v>13800000</v>
      </c>
      <c r="T134" s="104">
        <f t="shared" si="31"/>
        <v>41400000</v>
      </c>
      <c r="U134" s="132">
        <v>41400000</v>
      </c>
      <c r="V134" s="105">
        <v>43509</v>
      </c>
      <c r="W134" s="105">
        <v>43509</v>
      </c>
      <c r="X134" s="105">
        <v>43689</v>
      </c>
      <c r="Y134" s="106">
        <v>180</v>
      </c>
      <c r="Z134" s="106"/>
      <c r="AA134" s="107"/>
      <c r="AB134" s="91"/>
      <c r="AC134" s="91" t="s">
        <v>1591</v>
      </c>
      <c r="AD134" s="91"/>
      <c r="AE134" s="91"/>
      <c r="AF134" s="108">
        <f t="shared" si="26"/>
        <v>1</v>
      </c>
      <c r="AG134" s="109"/>
      <c r="AH134" s="130">
        <f>IF(SUMPRODUCT((A$14:A134=A134)*(B$14:B134=B134)*(C$14:C134=C134))&gt;1,0,1)</f>
        <v>1</v>
      </c>
      <c r="AI134" s="110" t="str">
        <f t="shared" si="27"/>
        <v>Contratos de prestación de servicios profesionales y de apoyo a la gestión</v>
      </c>
      <c r="AJ134" s="110" t="str">
        <f t="shared" si="28"/>
        <v>Contratación directa</v>
      </c>
      <c r="AK134" s="111" t="str">
        <f>IFERROR(VLOOKUP(F134,Tipo!$C$12:$C$27,1,FALSE),"NO")</f>
        <v>Prestación de servicios profesionales y de apoyo a la gestión, o para la ejecución de trabajos artísticos que sólo puedan encomendarse a determinadas personas naturales;</v>
      </c>
      <c r="AL134" s="110" t="str">
        <f t="shared" si="29"/>
        <v>Inversión</v>
      </c>
      <c r="AM134" s="110">
        <f t="shared" si="30"/>
        <v>2</v>
      </c>
      <c r="AN134" s="58"/>
      <c r="AO134" s="58"/>
      <c r="AP134" s="58"/>
    </row>
    <row r="135" spans="1:42" s="57" customFormat="1" ht="27" customHeight="1" x14ac:dyDescent="0.25">
      <c r="A135" s="91">
        <v>1232019</v>
      </c>
      <c r="B135" s="106">
        <v>2019</v>
      </c>
      <c r="C135" s="92" t="s">
        <v>423</v>
      </c>
      <c r="D135" s="94" t="s">
        <v>161</v>
      </c>
      <c r="E135" s="92" t="s">
        <v>38</v>
      </c>
      <c r="F135" s="93" t="s">
        <v>182</v>
      </c>
      <c r="G135" s="94" t="s">
        <v>746</v>
      </c>
      <c r="H135" s="95" t="s">
        <v>156</v>
      </c>
      <c r="I135" s="96">
        <v>2</v>
      </c>
      <c r="J135" s="97" t="str">
        <f>IF(ISERROR(VLOOKUP(I135,Eje_Pilar!$C$2:$E$47,2,FALSE))," ",VLOOKUP(I135,Eje_Pilar!$C$2:$E$47,2,FALSE))</f>
        <v>Desarrollo integral desde la gestación hasta la adolescencia</v>
      </c>
      <c r="K135" s="97" t="str">
        <f>IF(ISERROR(VLOOKUP(I135,Eje_Pilar!$C$2:$E$47,3,FALSE))," ",VLOOKUP(I135,Eje_Pilar!$C$2:$E$47,3,FALSE))</f>
        <v>Pilar 1 Igualdad de Calidad de Vida</v>
      </c>
      <c r="L135" s="98" t="s">
        <v>891</v>
      </c>
      <c r="M135" s="91" t="s">
        <v>962</v>
      </c>
      <c r="N135" s="99" t="s">
        <v>1299</v>
      </c>
      <c r="O135" s="100">
        <v>27600000</v>
      </c>
      <c r="P135" s="101"/>
      <c r="Q135" s="102"/>
      <c r="R135" s="103"/>
      <c r="S135" s="100"/>
      <c r="T135" s="104">
        <f t="shared" si="31"/>
        <v>27600000</v>
      </c>
      <c r="U135" s="132">
        <v>24993333</v>
      </c>
      <c r="V135" s="105">
        <v>43509</v>
      </c>
      <c r="W135" s="105">
        <v>43509</v>
      </c>
      <c r="X135" s="105">
        <v>43689</v>
      </c>
      <c r="Y135" s="106">
        <v>180</v>
      </c>
      <c r="Z135" s="106"/>
      <c r="AA135" s="107"/>
      <c r="AB135" s="91"/>
      <c r="AC135" s="91"/>
      <c r="AD135" s="91" t="s">
        <v>1591</v>
      </c>
      <c r="AE135" s="91"/>
      <c r="AF135" s="108">
        <f t="shared" si="26"/>
        <v>0.90555554347826084</v>
      </c>
      <c r="AG135" s="109"/>
      <c r="AH135" s="130">
        <f>IF(SUMPRODUCT((A$14:A135=A135)*(B$14:B135=B135)*(C$14:C135=C135))&gt;1,0,1)</f>
        <v>1</v>
      </c>
      <c r="AI135" s="110" t="str">
        <f t="shared" si="27"/>
        <v>Contratos de prestación de servicios profesionales y de apoyo a la gestión</v>
      </c>
      <c r="AJ135" s="110" t="str">
        <f t="shared" si="28"/>
        <v>Contratación directa</v>
      </c>
      <c r="AK135" s="111" t="str">
        <f>IFERROR(VLOOKUP(F135,Tipo!$C$12:$C$27,1,FALSE),"NO")</f>
        <v>Prestación de servicios profesionales y de apoyo a la gestión, o para la ejecución de trabajos artísticos que sólo puedan encomendarse a determinadas personas naturales;</v>
      </c>
      <c r="AL135" s="110" t="str">
        <f t="shared" si="29"/>
        <v>Inversión</v>
      </c>
      <c r="AM135" s="110">
        <f t="shared" si="30"/>
        <v>2</v>
      </c>
      <c r="AN135" s="58"/>
      <c r="AO135" s="58"/>
      <c r="AP135" s="58"/>
    </row>
    <row r="136" spans="1:42" s="57" customFormat="1" ht="27" customHeight="1" x14ac:dyDescent="0.25">
      <c r="A136" s="91">
        <v>1242019</v>
      </c>
      <c r="B136" s="106">
        <v>2019</v>
      </c>
      <c r="C136" s="92" t="s">
        <v>424</v>
      </c>
      <c r="D136" s="94" t="s">
        <v>161</v>
      </c>
      <c r="E136" s="92" t="s">
        <v>38</v>
      </c>
      <c r="F136" s="93" t="s">
        <v>182</v>
      </c>
      <c r="G136" s="94" t="s">
        <v>746</v>
      </c>
      <c r="H136" s="95" t="s">
        <v>156</v>
      </c>
      <c r="I136" s="96">
        <v>2</v>
      </c>
      <c r="J136" s="97" t="str">
        <f>IF(ISERROR(VLOOKUP(I136,Eje_Pilar!$C$2:$E$47,2,FALSE))," ",VLOOKUP(I136,Eje_Pilar!$C$2:$E$47,2,FALSE))</f>
        <v>Desarrollo integral desde la gestación hasta la adolescencia</v>
      </c>
      <c r="K136" s="97" t="str">
        <f>IF(ISERROR(VLOOKUP(I136,Eje_Pilar!$C$2:$E$47,3,FALSE))," ",VLOOKUP(I136,Eje_Pilar!$C$2:$E$47,3,FALSE))</f>
        <v>Pilar 1 Igualdad de Calidad de Vida</v>
      </c>
      <c r="L136" s="98" t="s">
        <v>891</v>
      </c>
      <c r="M136" s="91" t="s">
        <v>1023</v>
      </c>
      <c r="N136" s="99" t="s">
        <v>1360</v>
      </c>
      <c r="O136" s="100">
        <v>27600000</v>
      </c>
      <c r="P136" s="101"/>
      <c r="Q136" s="102"/>
      <c r="R136" s="103">
        <v>1</v>
      </c>
      <c r="S136" s="100">
        <v>13800000</v>
      </c>
      <c r="T136" s="104">
        <f t="shared" si="31"/>
        <v>41400000</v>
      </c>
      <c r="U136" s="132">
        <v>27600000</v>
      </c>
      <c r="V136" s="105">
        <v>43523</v>
      </c>
      <c r="W136" s="105">
        <v>43525</v>
      </c>
      <c r="X136" s="105">
        <v>43708</v>
      </c>
      <c r="Y136" s="106">
        <v>180</v>
      </c>
      <c r="Z136" s="106"/>
      <c r="AA136" s="107"/>
      <c r="AB136" s="91"/>
      <c r="AC136" s="91" t="s">
        <v>1591</v>
      </c>
      <c r="AD136" s="91"/>
      <c r="AE136" s="91"/>
      <c r="AF136" s="108">
        <f t="shared" si="26"/>
        <v>0.66666666666666663</v>
      </c>
      <c r="AG136" s="109"/>
      <c r="AH136" s="130">
        <f>IF(SUMPRODUCT((A$14:A136=A136)*(B$14:B136=B136)*(C$14:C136=C136))&gt;1,0,1)</f>
        <v>1</v>
      </c>
      <c r="AI136" s="110" t="str">
        <f t="shared" si="27"/>
        <v>Contratos de prestación de servicios profesionales y de apoyo a la gestión</v>
      </c>
      <c r="AJ136" s="110" t="str">
        <f t="shared" si="28"/>
        <v>Contratación directa</v>
      </c>
      <c r="AK136" s="111" t="str">
        <f>IFERROR(VLOOKUP(F136,Tipo!$C$12:$C$27,1,FALSE),"NO")</f>
        <v>Prestación de servicios profesionales y de apoyo a la gestión, o para la ejecución de trabajos artísticos que sólo puedan encomendarse a determinadas personas naturales;</v>
      </c>
      <c r="AL136" s="110" t="str">
        <f t="shared" si="29"/>
        <v>Inversión</v>
      </c>
      <c r="AM136" s="110">
        <f t="shared" si="30"/>
        <v>2</v>
      </c>
      <c r="AN136" s="58"/>
      <c r="AO136" s="58"/>
      <c r="AP136" s="58"/>
    </row>
    <row r="137" spans="1:42" s="57" customFormat="1" ht="27" customHeight="1" x14ac:dyDescent="0.25">
      <c r="A137" s="91">
        <v>1252019</v>
      </c>
      <c r="B137" s="106">
        <v>2019</v>
      </c>
      <c r="C137" s="92" t="s">
        <v>425</v>
      </c>
      <c r="D137" s="94" t="s">
        <v>161</v>
      </c>
      <c r="E137" s="92" t="s">
        <v>38</v>
      </c>
      <c r="F137" s="93" t="s">
        <v>182</v>
      </c>
      <c r="G137" s="94" t="s">
        <v>746</v>
      </c>
      <c r="H137" s="95" t="s">
        <v>156</v>
      </c>
      <c r="I137" s="96">
        <v>2</v>
      </c>
      <c r="J137" s="97" t="str">
        <f>IF(ISERROR(VLOOKUP(I137,Eje_Pilar!$C$2:$E$47,2,FALSE))," ",VLOOKUP(I137,Eje_Pilar!$C$2:$E$47,2,FALSE))</f>
        <v>Desarrollo integral desde la gestación hasta la adolescencia</v>
      </c>
      <c r="K137" s="97" t="str">
        <f>IF(ISERROR(VLOOKUP(I137,Eje_Pilar!$C$2:$E$47,3,FALSE))," ",VLOOKUP(I137,Eje_Pilar!$C$2:$E$47,3,FALSE))</f>
        <v>Pilar 1 Igualdad de Calidad de Vida</v>
      </c>
      <c r="L137" s="98" t="s">
        <v>891</v>
      </c>
      <c r="M137" s="91" t="s">
        <v>1024</v>
      </c>
      <c r="N137" s="99" t="s">
        <v>1361</v>
      </c>
      <c r="O137" s="100">
        <v>27600000</v>
      </c>
      <c r="P137" s="101"/>
      <c r="Q137" s="102"/>
      <c r="R137" s="103">
        <v>1</v>
      </c>
      <c r="S137" s="100">
        <v>13800000</v>
      </c>
      <c r="T137" s="104">
        <f t="shared" si="31"/>
        <v>41400000</v>
      </c>
      <c r="U137" s="132">
        <v>27600000</v>
      </c>
      <c r="V137" s="105">
        <v>43517</v>
      </c>
      <c r="W137" s="105">
        <v>43517</v>
      </c>
      <c r="X137" s="105">
        <v>44063</v>
      </c>
      <c r="Y137" s="106">
        <v>180</v>
      </c>
      <c r="Z137" s="106"/>
      <c r="AA137" s="107"/>
      <c r="AB137" s="91"/>
      <c r="AC137" s="91" t="s">
        <v>1591</v>
      </c>
      <c r="AD137" s="91"/>
      <c r="AE137" s="91"/>
      <c r="AF137" s="108">
        <f t="shared" si="26"/>
        <v>0.66666666666666663</v>
      </c>
      <c r="AG137" s="109"/>
      <c r="AH137" s="130">
        <f>IF(SUMPRODUCT((A$14:A137=A137)*(B$14:B137=B137)*(C$14:C137=C137))&gt;1,0,1)</f>
        <v>1</v>
      </c>
      <c r="AI137" s="110" t="str">
        <f t="shared" si="27"/>
        <v>Contratos de prestación de servicios profesionales y de apoyo a la gestión</v>
      </c>
      <c r="AJ137" s="110" t="str">
        <f t="shared" si="28"/>
        <v>Contratación directa</v>
      </c>
      <c r="AK137" s="111" t="str">
        <f>IFERROR(VLOOKUP(F137,Tipo!$C$12:$C$27,1,FALSE),"NO")</f>
        <v>Prestación de servicios profesionales y de apoyo a la gestión, o para la ejecución de trabajos artísticos que sólo puedan encomendarse a determinadas personas naturales;</v>
      </c>
      <c r="AL137" s="110" t="str">
        <f t="shared" si="29"/>
        <v>Inversión</v>
      </c>
      <c r="AM137" s="110">
        <f t="shared" si="30"/>
        <v>2</v>
      </c>
      <c r="AN137" s="58"/>
      <c r="AO137" s="58"/>
      <c r="AP137" s="58"/>
    </row>
    <row r="138" spans="1:42" s="57" customFormat="1" ht="27" customHeight="1" x14ac:dyDescent="0.25">
      <c r="A138" s="91">
        <v>1262019</v>
      </c>
      <c r="B138" s="106">
        <v>2019</v>
      </c>
      <c r="C138" s="92" t="s">
        <v>426</v>
      </c>
      <c r="D138" s="94" t="s">
        <v>161</v>
      </c>
      <c r="E138" s="92" t="s">
        <v>38</v>
      </c>
      <c r="F138" s="93" t="s">
        <v>182</v>
      </c>
      <c r="G138" s="94" t="s">
        <v>747</v>
      </c>
      <c r="H138" s="95" t="s">
        <v>156</v>
      </c>
      <c r="I138" s="96">
        <v>2</v>
      </c>
      <c r="J138" s="97" t="str">
        <f>IF(ISERROR(VLOOKUP(I138,Eje_Pilar!$C$2:$E$47,2,FALSE))," ",VLOOKUP(I138,Eje_Pilar!$C$2:$E$47,2,FALSE))</f>
        <v>Desarrollo integral desde la gestación hasta la adolescencia</v>
      </c>
      <c r="K138" s="97" t="str">
        <f>IF(ISERROR(VLOOKUP(I138,Eje_Pilar!$C$2:$E$47,3,FALSE))," ",VLOOKUP(I138,Eje_Pilar!$C$2:$E$47,3,FALSE))</f>
        <v>Pilar 1 Igualdad de Calidad de Vida</v>
      </c>
      <c r="L138" s="98" t="s">
        <v>891</v>
      </c>
      <c r="M138" s="91" t="s">
        <v>1025</v>
      </c>
      <c r="N138" s="99" t="s">
        <v>1362</v>
      </c>
      <c r="O138" s="100">
        <v>18000000</v>
      </c>
      <c r="P138" s="101"/>
      <c r="Q138" s="102"/>
      <c r="R138" s="103">
        <v>1</v>
      </c>
      <c r="S138" s="100"/>
      <c r="T138" s="104">
        <f t="shared" si="31"/>
        <v>18000000</v>
      </c>
      <c r="U138" s="132">
        <v>2300000</v>
      </c>
      <c r="V138" s="105">
        <v>43581</v>
      </c>
      <c r="W138" s="105">
        <v>43584</v>
      </c>
      <c r="X138" s="105">
        <v>43766</v>
      </c>
      <c r="Y138" s="106">
        <v>180</v>
      </c>
      <c r="Z138" s="106"/>
      <c r="AA138" s="107"/>
      <c r="AB138" s="91"/>
      <c r="AC138" s="91"/>
      <c r="AD138" s="91" t="s">
        <v>1591</v>
      </c>
      <c r="AE138" s="91"/>
      <c r="AF138" s="108">
        <f t="shared" si="26"/>
        <v>0.12777777777777777</v>
      </c>
      <c r="AG138" s="109"/>
      <c r="AH138" s="130">
        <f>IF(SUMPRODUCT((A$14:A138=A138)*(B$14:B138=B138)*(C$14:C138=C138))&gt;1,0,1)</f>
        <v>1</v>
      </c>
      <c r="AI138" s="110" t="str">
        <f t="shared" si="27"/>
        <v>Contratos de prestación de servicios profesionales y de apoyo a la gestión</v>
      </c>
      <c r="AJ138" s="110" t="str">
        <f t="shared" si="28"/>
        <v>Contratación directa</v>
      </c>
      <c r="AK138" s="111" t="str">
        <f>IFERROR(VLOOKUP(F138,Tipo!$C$12:$C$27,1,FALSE),"NO")</f>
        <v>Prestación de servicios profesionales y de apoyo a la gestión, o para la ejecución de trabajos artísticos que sólo puedan encomendarse a determinadas personas naturales;</v>
      </c>
      <c r="AL138" s="110" t="str">
        <f t="shared" si="29"/>
        <v>Inversión</v>
      </c>
      <c r="AM138" s="110">
        <f t="shared" si="30"/>
        <v>2</v>
      </c>
      <c r="AN138" s="58"/>
      <c r="AO138" s="58"/>
      <c r="AP138" s="58"/>
    </row>
    <row r="139" spans="1:42" s="57" customFormat="1" ht="27" customHeight="1" x14ac:dyDescent="0.25">
      <c r="A139" s="91">
        <v>1272019</v>
      </c>
      <c r="B139" s="106">
        <v>2019</v>
      </c>
      <c r="C139" s="92" t="s">
        <v>427</v>
      </c>
      <c r="D139" s="94" t="s">
        <v>161</v>
      </c>
      <c r="E139" s="92" t="s">
        <v>38</v>
      </c>
      <c r="F139" s="93" t="s">
        <v>182</v>
      </c>
      <c r="G139" s="94" t="s">
        <v>747</v>
      </c>
      <c r="H139" s="95" t="s">
        <v>156</v>
      </c>
      <c r="I139" s="96">
        <v>2</v>
      </c>
      <c r="J139" s="97" t="str">
        <f>IF(ISERROR(VLOOKUP(I139,Eje_Pilar!$C$2:$E$47,2,FALSE))," ",VLOOKUP(I139,Eje_Pilar!$C$2:$E$47,2,FALSE))</f>
        <v>Desarrollo integral desde la gestación hasta la adolescencia</v>
      </c>
      <c r="K139" s="97" t="str">
        <f>IF(ISERROR(VLOOKUP(I139,Eje_Pilar!$C$2:$E$47,3,FALSE))," ",VLOOKUP(I139,Eje_Pilar!$C$2:$E$47,3,FALSE))</f>
        <v>Pilar 1 Igualdad de Calidad de Vida</v>
      </c>
      <c r="L139" s="98" t="s">
        <v>891</v>
      </c>
      <c r="M139" s="91" t="s">
        <v>1026</v>
      </c>
      <c r="N139" s="99" t="s">
        <v>1363</v>
      </c>
      <c r="O139" s="100">
        <v>18000000</v>
      </c>
      <c r="P139" s="101"/>
      <c r="Q139" s="102"/>
      <c r="R139" s="103">
        <v>1</v>
      </c>
      <c r="S139" s="100">
        <v>9000000</v>
      </c>
      <c r="T139" s="104">
        <f t="shared" si="31"/>
        <v>27000000</v>
      </c>
      <c r="U139" s="132">
        <v>27000000</v>
      </c>
      <c r="V139" s="105">
        <v>43517</v>
      </c>
      <c r="W139" s="105">
        <v>43517</v>
      </c>
      <c r="X139" s="105">
        <v>43697</v>
      </c>
      <c r="Y139" s="106">
        <v>180</v>
      </c>
      <c r="Z139" s="106"/>
      <c r="AA139" s="107"/>
      <c r="AB139" s="91"/>
      <c r="AC139" s="91" t="s">
        <v>1591</v>
      </c>
      <c r="AD139" s="91"/>
      <c r="AE139" s="91"/>
      <c r="AF139" s="108">
        <f t="shared" si="26"/>
        <v>1</v>
      </c>
      <c r="AG139" s="109"/>
      <c r="AH139" s="130">
        <f>IF(SUMPRODUCT((A$14:A139=A139)*(B$14:B139=B139)*(C$14:C139=C139))&gt;1,0,1)</f>
        <v>1</v>
      </c>
      <c r="AI139" s="110" t="str">
        <f t="shared" si="27"/>
        <v>Contratos de prestación de servicios profesionales y de apoyo a la gestión</v>
      </c>
      <c r="AJ139" s="110" t="str">
        <f t="shared" si="28"/>
        <v>Contratación directa</v>
      </c>
      <c r="AK139" s="111" t="str">
        <f>IFERROR(VLOOKUP(F139,Tipo!$C$12:$C$27,1,FALSE),"NO")</f>
        <v>Prestación de servicios profesionales y de apoyo a la gestión, o para la ejecución de trabajos artísticos que sólo puedan encomendarse a determinadas personas naturales;</v>
      </c>
      <c r="AL139" s="110" t="str">
        <f t="shared" si="29"/>
        <v>Inversión</v>
      </c>
      <c r="AM139" s="110">
        <f t="shared" si="30"/>
        <v>2</v>
      </c>
      <c r="AN139" s="58"/>
      <c r="AO139" s="58"/>
      <c r="AP139" s="58"/>
    </row>
    <row r="140" spans="1:42" s="57" customFormat="1" ht="27" customHeight="1" x14ac:dyDescent="0.25">
      <c r="A140" s="91">
        <v>1282019</v>
      </c>
      <c r="B140" s="106">
        <v>2019</v>
      </c>
      <c r="C140" s="92" t="s">
        <v>428</v>
      </c>
      <c r="D140" s="94" t="s">
        <v>161</v>
      </c>
      <c r="E140" s="92" t="s">
        <v>38</v>
      </c>
      <c r="F140" s="93" t="s">
        <v>182</v>
      </c>
      <c r="G140" s="94" t="s">
        <v>747</v>
      </c>
      <c r="H140" s="95" t="s">
        <v>156</v>
      </c>
      <c r="I140" s="96">
        <v>2</v>
      </c>
      <c r="J140" s="97" t="str">
        <f>IF(ISERROR(VLOOKUP(I140,Eje_Pilar!$C$2:$E$47,2,FALSE))," ",VLOOKUP(I140,Eje_Pilar!$C$2:$E$47,2,FALSE))</f>
        <v>Desarrollo integral desde la gestación hasta la adolescencia</v>
      </c>
      <c r="K140" s="97" t="str">
        <f>IF(ISERROR(VLOOKUP(I140,Eje_Pilar!$C$2:$E$47,3,FALSE))," ",VLOOKUP(I140,Eje_Pilar!$C$2:$E$47,3,FALSE))</f>
        <v>Pilar 1 Igualdad de Calidad de Vida</v>
      </c>
      <c r="L140" s="98" t="s">
        <v>891</v>
      </c>
      <c r="M140" s="91" t="s">
        <v>1027</v>
      </c>
      <c r="N140" s="99" t="s">
        <v>1364</v>
      </c>
      <c r="O140" s="100">
        <v>18000000</v>
      </c>
      <c r="P140" s="101"/>
      <c r="Q140" s="102"/>
      <c r="R140" s="103">
        <v>1</v>
      </c>
      <c r="S140" s="100">
        <v>6000000</v>
      </c>
      <c r="T140" s="104">
        <f t="shared" si="31"/>
        <v>24000000</v>
      </c>
      <c r="U140" s="132">
        <v>18000000</v>
      </c>
      <c r="V140" s="105">
        <v>43579</v>
      </c>
      <c r="W140" s="105">
        <v>43580</v>
      </c>
      <c r="X140" s="105">
        <v>43762</v>
      </c>
      <c r="Y140" s="106">
        <v>180</v>
      </c>
      <c r="Z140" s="106"/>
      <c r="AA140" s="107"/>
      <c r="AB140" s="91"/>
      <c r="AC140" s="91" t="s">
        <v>1591</v>
      </c>
      <c r="AD140" s="91"/>
      <c r="AE140" s="91"/>
      <c r="AF140" s="108">
        <f t="shared" si="26"/>
        <v>0.75</v>
      </c>
      <c r="AG140" s="109"/>
      <c r="AH140" s="130">
        <f>IF(SUMPRODUCT((A$14:A140=A140)*(B$14:B140=B140)*(C$14:C140=C140))&gt;1,0,1)</f>
        <v>1</v>
      </c>
      <c r="AI140" s="110" t="str">
        <f t="shared" si="27"/>
        <v>Contratos de prestación de servicios profesionales y de apoyo a la gestión</v>
      </c>
      <c r="AJ140" s="110" t="str">
        <f t="shared" si="28"/>
        <v>Contratación directa</v>
      </c>
      <c r="AK140" s="111" t="str">
        <f>IFERROR(VLOOKUP(F140,Tipo!$C$12:$C$27,1,FALSE),"NO")</f>
        <v>Prestación de servicios profesionales y de apoyo a la gestión, o para la ejecución de trabajos artísticos que sólo puedan encomendarse a determinadas personas naturales;</v>
      </c>
      <c r="AL140" s="110" t="str">
        <f t="shared" si="29"/>
        <v>Inversión</v>
      </c>
      <c r="AM140" s="110">
        <f t="shared" si="30"/>
        <v>2</v>
      </c>
      <c r="AN140" s="58"/>
      <c r="AO140" s="58"/>
      <c r="AP140" s="58"/>
    </row>
    <row r="141" spans="1:42" ht="27" customHeight="1" x14ac:dyDescent="0.25">
      <c r="A141" s="91">
        <v>1292019</v>
      </c>
      <c r="B141" s="106">
        <v>2019</v>
      </c>
      <c r="C141" s="92" t="s">
        <v>429</v>
      </c>
      <c r="D141" s="94" t="s">
        <v>161</v>
      </c>
      <c r="E141" s="92" t="s">
        <v>38</v>
      </c>
      <c r="F141" s="93" t="s">
        <v>182</v>
      </c>
      <c r="G141" s="94" t="s">
        <v>742</v>
      </c>
      <c r="H141" s="95" t="s">
        <v>156</v>
      </c>
      <c r="I141" s="96">
        <v>45</v>
      </c>
      <c r="J141" s="97" t="str">
        <f>IF(ISERROR(VLOOKUP(I141,Eje_Pilar!$C$2:$E$47,2,FALSE))," ",VLOOKUP(I141,Eje_Pilar!$C$2:$E$47,2,FALSE))</f>
        <v>Gobernanza e influencia local, regional e internacional</v>
      </c>
      <c r="K141" s="97" t="str">
        <f>IF(ISERROR(VLOOKUP(I141,Eje_Pilar!$C$2:$E$47,3,FALSE))," ",VLOOKUP(I141,Eje_Pilar!$C$2:$E$47,3,FALSE))</f>
        <v>Eje Transversal 4 Gobierno Legitimo, Fortalecimiento Local y Eficiencia</v>
      </c>
      <c r="L141" s="98" t="s">
        <v>885</v>
      </c>
      <c r="M141" s="91" t="s">
        <v>1028</v>
      </c>
      <c r="N141" s="99" t="s">
        <v>1365</v>
      </c>
      <c r="O141" s="100">
        <v>37800000</v>
      </c>
      <c r="P141" s="101"/>
      <c r="Q141" s="102"/>
      <c r="R141" s="103">
        <v>1</v>
      </c>
      <c r="S141" s="100">
        <v>18900000</v>
      </c>
      <c r="T141" s="104">
        <f t="shared" si="31"/>
        <v>56700000</v>
      </c>
      <c r="U141" s="132">
        <v>37800000</v>
      </c>
      <c r="V141" s="105">
        <v>43508</v>
      </c>
      <c r="W141" s="105">
        <v>43508</v>
      </c>
      <c r="X141" s="105">
        <v>43719</v>
      </c>
      <c r="Y141" s="106">
        <v>210</v>
      </c>
      <c r="Z141" s="106"/>
      <c r="AA141" s="107"/>
      <c r="AB141" s="91"/>
      <c r="AC141" s="91" t="s">
        <v>1591</v>
      </c>
      <c r="AD141" s="91"/>
      <c r="AE141" s="91"/>
      <c r="AF141" s="108">
        <f t="shared" si="26"/>
        <v>0.66666666666666663</v>
      </c>
      <c r="AG141" s="109"/>
      <c r="AH141" s="130">
        <f>IF(SUMPRODUCT((A$14:A141=A141)*(B$14:B141=B141)*(C$14:C141=C141))&gt;1,0,1)</f>
        <v>1</v>
      </c>
      <c r="AI141" s="110" t="str">
        <f t="shared" si="27"/>
        <v>Contratos de prestación de servicios profesionales y de apoyo a la gestión</v>
      </c>
      <c r="AJ141" s="110" t="str">
        <f t="shared" si="28"/>
        <v>Contratación directa</v>
      </c>
      <c r="AK141" s="111" t="str">
        <f>IFERROR(VLOOKUP(F141,Tipo!$C$12:$C$27,1,FALSE),"NO")</f>
        <v>Prestación de servicios profesionales y de apoyo a la gestión, o para la ejecución de trabajos artísticos que sólo puedan encomendarse a determinadas personas naturales;</v>
      </c>
      <c r="AL141" s="110" t="str">
        <f t="shared" si="29"/>
        <v>Inversión</v>
      </c>
      <c r="AM141" s="110">
        <f t="shared" si="30"/>
        <v>45</v>
      </c>
    </row>
    <row r="142" spans="1:42" ht="27" customHeight="1" x14ac:dyDescent="0.25">
      <c r="A142" s="91">
        <v>1302019</v>
      </c>
      <c r="B142" s="106">
        <v>2019</v>
      </c>
      <c r="C142" s="92" t="s">
        <v>430</v>
      </c>
      <c r="D142" s="94" t="s">
        <v>161</v>
      </c>
      <c r="E142" s="92" t="s">
        <v>38</v>
      </c>
      <c r="F142" s="93" t="s">
        <v>182</v>
      </c>
      <c r="G142" s="94" t="s">
        <v>742</v>
      </c>
      <c r="H142" s="95" t="s">
        <v>156</v>
      </c>
      <c r="I142" s="96">
        <v>45</v>
      </c>
      <c r="J142" s="97" t="str">
        <f>IF(ISERROR(VLOOKUP(I142,Eje_Pilar!$C$2:$E$47,2,FALSE))," ",VLOOKUP(I142,Eje_Pilar!$C$2:$E$47,2,FALSE))</f>
        <v>Gobernanza e influencia local, regional e internacional</v>
      </c>
      <c r="K142" s="97" t="str">
        <f>IF(ISERROR(VLOOKUP(I142,Eje_Pilar!$C$2:$E$47,3,FALSE))," ",VLOOKUP(I142,Eje_Pilar!$C$2:$E$47,3,FALSE))</f>
        <v>Eje Transversal 4 Gobierno Legitimo, Fortalecimiento Local y Eficiencia</v>
      </c>
      <c r="L142" s="98" t="s">
        <v>885</v>
      </c>
      <c r="M142" s="91" t="s">
        <v>1029</v>
      </c>
      <c r="N142" s="99" t="s">
        <v>1366</v>
      </c>
      <c r="O142" s="100">
        <v>37800000</v>
      </c>
      <c r="P142" s="101"/>
      <c r="Q142" s="102"/>
      <c r="R142" s="103">
        <v>1</v>
      </c>
      <c r="S142" s="100">
        <v>18900000</v>
      </c>
      <c r="T142" s="104">
        <f t="shared" si="31"/>
        <v>56700000</v>
      </c>
      <c r="U142" s="132">
        <v>37800000</v>
      </c>
      <c r="V142" s="105">
        <v>43508</v>
      </c>
      <c r="W142" s="105">
        <v>43508</v>
      </c>
      <c r="X142" s="105">
        <v>43719</v>
      </c>
      <c r="Y142" s="106">
        <v>210</v>
      </c>
      <c r="Z142" s="106"/>
      <c r="AA142" s="107"/>
      <c r="AB142" s="91"/>
      <c r="AC142" s="91" t="s">
        <v>1591</v>
      </c>
      <c r="AD142" s="91"/>
      <c r="AE142" s="91"/>
      <c r="AF142" s="108">
        <f t="shared" si="26"/>
        <v>0.66666666666666663</v>
      </c>
      <c r="AG142" s="109"/>
      <c r="AH142" s="130">
        <f>IF(SUMPRODUCT((A$14:A142=A142)*(B$14:B142=B142)*(C$14:C142=C142))&gt;1,0,1)</f>
        <v>1</v>
      </c>
      <c r="AI142" s="110" t="str">
        <f t="shared" si="27"/>
        <v>Contratos de prestación de servicios profesionales y de apoyo a la gestión</v>
      </c>
      <c r="AJ142" s="110" t="str">
        <f t="shared" si="28"/>
        <v>Contratación directa</v>
      </c>
      <c r="AK142" s="111" t="str">
        <f>IFERROR(VLOOKUP(F142,Tipo!$C$12:$C$27,1,FALSE),"NO")</f>
        <v>Prestación de servicios profesionales y de apoyo a la gestión, o para la ejecución de trabajos artísticos que sólo puedan encomendarse a determinadas personas naturales;</v>
      </c>
      <c r="AL142" s="110" t="str">
        <f t="shared" si="29"/>
        <v>Inversión</v>
      </c>
      <c r="AM142" s="110">
        <f t="shared" si="30"/>
        <v>45</v>
      </c>
    </row>
    <row r="143" spans="1:42" ht="27" customHeight="1" x14ac:dyDescent="0.25">
      <c r="A143" s="91">
        <v>1312019</v>
      </c>
      <c r="B143" s="106">
        <v>2019</v>
      </c>
      <c r="C143" s="92" t="s">
        <v>431</v>
      </c>
      <c r="D143" s="94" t="s">
        <v>161</v>
      </c>
      <c r="E143" s="92" t="s">
        <v>38</v>
      </c>
      <c r="F143" s="93" t="s">
        <v>182</v>
      </c>
      <c r="G143" s="94" t="s">
        <v>742</v>
      </c>
      <c r="H143" s="95" t="s">
        <v>156</v>
      </c>
      <c r="I143" s="96">
        <v>45</v>
      </c>
      <c r="J143" s="97" t="str">
        <f>IF(ISERROR(VLOOKUP(I143,Eje_Pilar!$C$2:$E$47,2,FALSE))," ",VLOOKUP(I143,Eje_Pilar!$C$2:$E$47,2,FALSE))</f>
        <v>Gobernanza e influencia local, regional e internacional</v>
      </c>
      <c r="K143" s="97" t="str">
        <f>IF(ISERROR(VLOOKUP(I143,Eje_Pilar!$C$2:$E$47,3,FALSE))," ",VLOOKUP(I143,Eje_Pilar!$C$2:$E$47,3,FALSE))</f>
        <v>Eje Transversal 4 Gobierno Legitimo, Fortalecimiento Local y Eficiencia</v>
      </c>
      <c r="L143" s="98" t="s">
        <v>885</v>
      </c>
      <c r="M143" s="91" t="s">
        <v>1030</v>
      </c>
      <c r="N143" s="99" t="s">
        <v>1367</v>
      </c>
      <c r="O143" s="100">
        <v>37800000</v>
      </c>
      <c r="P143" s="101"/>
      <c r="Q143" s="102"/>
      <c r="R143" s="103">
        <v>1</v>
      </c>
      <c r="S143" s="100">
        <v>18900000</v>
      </c>
      <c r="T143" s="104">
        <f t="shared" si="31"/>
        <v>56700000</v>
      </c>
      <c r="U143" s="132">
        <v>51840000</v>
      </c>
      <c r="V143" s="105">
        <v>43508</v>
      </c>
      <c r="W143" s="105">
        <v>43509</v>
      </c>
      <c r="X143" s="105">
        <v>43720</v>
      </c>
      <c r="Y143" s="106">
        <v>210</v>
      </c>
      <c r="Z143" s="106"/>
      <c r="AA143" s="107"/>
      <c r="AB143" s="91"/>
      <c r="AC143" s="91" t="s">
        <v>1591</v>
      </c>
      <c r="AD143" s="91"/>
      <c r="AE143" s="91"/>
      <c r="AF143" s="108">
        <f t="shared" si="26"/>
        <v>0.91428571428571426</v>
      </c>
      <c r="AG143" s="109"/>
      <c r="AH143" s="130">
        <f>IF(SUMPRODUCT((A$14:A143=A143)*(B$14:B143=B143)*(C$14:C143=C143))&gt;1,0,1)</f>
        <v>1</v>
      </c>
      <c r="AI143" s="110" t="str">
        <f t="shared" si="27"/>
        <v>Contratos de prestación de servicios profesionales y de apoyo a la gestión</v>
      </c>
      <c r="AJ143" s="110" t="str">
        <f t="shared" si="28"/>
        <v>Contratación directa</v>
      </c>
      <c r="AK143" s="111" t="str">
        <f>IFERROR(VLOOKUP(F143,Tipo!$C$12:$C$27,1,FALSE),"NO")</f>
        <v>Prestación de servicios profesionales y de apoyo a la gestión, o para la ejecución de trabajos artísticos que sólo puedan encomendarse a determinadas personas naturales;</v>
      </c>
      <c r="AL143" s="110" t="str">
        <f t="shared" si="29"/>
        <v>Inversión</v>
      </c>
      <c r="AM143" s="110">
        <f t="shared" si="30"/>
        <v>45</v>
      </c>
    </row>
    <row r="144" spans="1:42" s="57" customFormat="1" ht="27" customHeight="1" x14ac:dyDescent="0.25">
      <c r="A144" s="91">
        <v>1322019</v>
      </c>
      <c r="B144" s="106">
        <v>2019</v>
      </c>
      <c r="C144" s="92" t="s">
        <v>432</v>
      </c>
      <c r="D144" s="112" t="s">
        <v>161</v>
      </c>
      <c r="E144" s="92" t="s">
        <v>38</v>
      </c>
      <c r="F144" s="93" t="s">
        <v>182</v>
      </c>
      <c r="G144" s="94" t="s">
        <v>742</v>
      </c>
      <c r="H144" s="95" t="s">
        <v>156</v>
      </c>
      <c r="I144" s="96">
        <v>45</v>
      </c>
      <c r="J144" s="97" t="str">
        <f>IF(ISERROR(VLOOKUP(I144,Eje_Pilar!$C$2:$E$47,2,FALSE))," ",VLOOKUP(I144,Eje_Pilar!$C$2:$E$47,2,FALSE))</f>
        <v>Gobernanza e influencia local, regional e internacional</v>
      </c>
      <c r="K144" s="97" t="str">
        <f>IF(ISERROR(VLOOKUP(I144,Eje_Pilar!$C$2:$E$47,3,FALSE))," ",VLOOKUP(I144,Eje_Pilar!$C$2:$E$47,3,FALSE))</f>
        <v>Eje Transversal 4 Gobierno Legitimo, Fortalecimiento Local y Eficiencia</v>
      </c>
      <c r="L144" s="98" t="s">
        <v>885</v>
      </c>
      <c r="M144" s="91" t="s">
        <v>1031</v>
      </c>
      <c r="N144" s="99" t="s">
        <v>1368</v>
      </c>
      <c r="O144" s="100">
        <v>37800000</v>
      </c>
      <c r="P144" s="101"/>
      <c r="Q144" s="102"/>
      <c r="R144" s="103">
        <v>1</v>
      </c>
      <c r="S144" s="100">
        <v>18900000</v>
      </c>
      <c r="T144" s="104">
        <f t="shared" si="31"/>
        <v>56700000</v>
      </c>
      <c r="U144" s="132">
        <v>37800000</v>
      </c>
      <c r="V144" s="105">
        <v>43523</v>
      </c>
      <c r="W144" s="105">
        <v>43521</v>
      </c>
      <c r="X144" s="105">
        <v>43854</v>
      </c>
      <c r="Y144" s="106">
        <v>210</v>
      </c>
      <c r="Z144" s="106"/>
      <c r="AA144" s="107"/>
      <c r="AB144" s="91"/>
      <c r="AC144" s="91" t="s">
        <v>1591</v>
      </c>
      <c r="AD144" s="91"/>
      <c r="AE144" s="91"/>
      <c r="AF144" s="108">
        <f t="shared" ref="AF144:AF207" si="32">IF(ISERROR(U144/T144),"-",(U144/T144))</f>
        <v>0.66666666666666663</v>
      </c>
      <c r="AG144" s="109"/>
      <c r="AH144" s="130">
        <f>IF(SUMPRODUCT((A$14:A144=A144)*(B$14:B144=B144)*(C$14:C144=C144))&gt;1,0,1)</f>
        <v>1</v>
      </c>
      <c r="AI144" s="110" t="str">
        <f t="shared" si="27"/>
        <v>Contratos de prestación de servicios profesionales y de apoyo a la gestión</v>
      </c>
      <c r="AJ144" s="110" t="str">
        <f t="shared" si="28"/>
        <v>Contratación directa</v>
      </c>
      <c r="AK144" s="111" t="str">
        <f>IFERROR(VLOOKUP(F144,Tipo!$C$12:$C$27,1,FALSE),"NO")</f>
        <v>Prestación de servicios profesionales y de apoyo a la gestión, o para la ejecución de trabajos artísticos que sólo puedan encomendarse a determinadas personas naturales;</v>
      </c>
      <c r="AL144" s="110" t="str">
        <f t="shared" si="29"/>
        <v>Inversión</v>
      </c>
      <c r="AM144" s="110">
        <f t="shared" si="30"/>
        <v>45</v>
      </c>
      <c r="AN144" s="58"/>
      <c r="AO144" s="58"/>
      <c r="AP144" s="58"/>
    </row>
    <row r="145" spans="1:42" s="57" customFormat="1" ht="27" customHeight="1" x14ac:dyDescent="0.25">
      <c r="A145" s="91">
        <v>1332019</v>
      </c>
      <c r="B145" s="106">
        <v>2019</v>
      </c>
      <c r="C145" s="92" t="s">
        <v>433</v>
      </c>
      <c r="D145" s="112" t="s">
        <v>161</v>
      </c>
      <c r="E145" s="92" t="s">
        <v>38</v>
      </c>
      <c r="F145" s="93" t="s">
        <v>182</v>
      </c>
      <c r="G145" s="94" t="s">
        <v>742</v>
      </c>
      <c r="H145" s="95" t="s">
        <v>156</v>
      </c>
      <c r="I145" s="96">
        <v>45</v>
      </c>
      <c r="J145" s="97" t="str">
        <f>IF(ISERROR(VLOOKUP(I145,Eje_Pilar!$C$2:$E$47,2,FALSE))," ",VLOOKUP(I145,Eje_Pilar!$C$2:$E$47,2,FALSE))</f>
        <v>Gobernanza e influencia local, regional e internacional</v>
      </c>
      <c r="K145" s="97" t="str">
        <f>IF(ISERROR(VLOOKUP(I145,Eje_Pilar!$C$2:$E$47,3,FALSE))," ",VLOOKUP(I145,Eje_Pilar!$C$2:$E$47,3,FALSE))</f>
        <v>Eje Transversal 4 Gobierno Legitimo, Fortalecimiento Local y Eficiencia</v>
      </c>
      <c r="L145" s="98" t="s">
        <v>885</v>
      </c>
      <c r="M145" s="91" t="s">
        <v>1032</v>
      </c>
      <c r="N145" s="99" t="s">
        <v>1369</v>
      </c>
      <c r="O145" s="100">
        <v>37800000</v>
      </c>
      <c r="P145" s="101"/>
      <c r="Q145" s="102"/>
      <c r="R145" s="103">
        <v>1</v>
      </c>
      <c r="S145" s="100">
        <v>18900000</v>
      </c>
      <c r="T145" s="104">
        <f t="shared" si="31"/>
        <v>56700000</v>
      </c>
      <c r="U145" s="132">
        <v>44280000</v>
      </c>
      <c r="V145" s="105">
        <v>43521</v>
      </c>
      <c r="W145" s="105">
        <v>43521</v>
      </c>
      <c r="X145" s="105">
        <v>43854</v>
      </c>
      <c r="Y145" s="106">
        <v>210</v>
      </c>
      <c r="Z145" s="106"/>
      <c r="AA145" s="107"/>
      <c r="AB145" s="91"/>
      <c r="AC145" s="91" t="s">
        <v>1591</v>
      </c>
      <c r="AD145" s="91"/>
      <c r="AE145" s="91"/>
      <c r="AF145" s="108">
        <f t="shared" si="32"/>
        <v>0.78095238095238095</v>
      </c>
      <c r="AG145" s="109"/>
      <c r="AH145" s="130">
        <f>IF(SUMPRODUCT((A$14:A145=A145)*(B$14:B145=B145)*(C$14:C145=C145))&gt;1,0,1)</f>
        <v>1</v>
      </c>
      <c r="AI145" s="110" t="str">
        <f t="shared" si="27"/>
        <v>Contratos de prestación de servicios profesionales y de apoyo a la gestión</v>
      </c>
      <c r="AJ145" s="110" t="str">
        <f t="shared" si="28"/>
        <v>Contratación directa</v>
      </c>
      <c r="AK145" s="111" t="str">
        <f>IFERROR(VLOOKUP(F145,Tipo!$C$12:$C$27,1,FALSE),"NO")</f>
        <v>Prestación de servicios profesionales y de apoyo a la gestión, o para la ejecución de trabajos artísticos que sólo puedan encomendarse a determinadas personas naturales;</v>
      </c>
      <c r="AL145" s="110" t="str">
        <f t="shared" si="29"/>
        <v>Inversión</v>
      </c>
      <c r="AM145" s="110">
        <f t="shared" si="30"/>
        <v>45</v>
      </c>
      <c r="AN145" s="58"/>
      <c r="AO145" s="58"/>
      <c r="AP145" s="58"/>
    </row>
    <row r="146" spans="1:42" s="57" customFormat="1" ht="27" customHeight="1" x14ac:dyDescent="0.25">
      <c r="A146" s="91">
        <v>1342019</v>
      </c>
      <c r="B146" s="106">
        <v>2019</v>
      </c>
      <c r="C146" s="92" t="s">
        <v>434</v>
      </c>
      <c r="D146" s="112" t="s">
        <v>161</v>
      </c>
      <c r="E146" s="92" t="s">
        <v>38</v>
      </c>
      <c r="F146" s="93" t="s">
        <v>182</v>
      </c>
      <c r="G146" s="94" t="s">
        <v>742</v>
      </c>
      <c r="H146" s="95" t="s">
        <v>156</v>
      </c>
      <c r="I146" s="96">
        <v>45</v>
      </c>
      <c r="J146" s="97" t="str">
        <f>IF(ISERROR(VLOOKUP(I146,Eje_Pilar!$C$2:$E$47,2,FALSE))," ",VLOOKUP(I146,Eje_Pilar!$C$2:$E$47,2,FALSE))</f>
        <v>Gobernanza e influencia local, regional e internacional</v>
      </c>
      <c r="K146" s="97" t="str">
        <f>IF(ISERROR(VLOOKUP(I146,Eje_Pilar!$C$2:$E$47,3,FALSE))," ",VLOOKUP(I146,Eje_Pilar!$C$2:$E$47,3,FALSE))</f>
        <v>Eje Transversal 4 Gobierno Legitimo, Fortalecimiento Local y Eficiencia</v>
      </c>
      <c r="L146" s="98" t="s">
        <v>885</v>
      </c>
      <c r="M146" s="91" t="s">
        <v>1033</v>
      </c>
      <c r="N146" s="99" t="s">
        <v>1370</v>
      </c>
      <c r="O146" s="100">
        <v>37800000</v>
      </c>
      <c r="P146" s="101"/>
      <c r="Q146" s="102"/>
      <c r="R146" s="103">
        <v>1</v>
      </c>
      <c r="S146" s="100">
        <v>18900000</v>
      </c>
      <c r="T146" s="104">
        <f t="shared" si="31"/>
        <v>56700000</v>
      </c>
      <c r="U146" s="132">
        <v>54540000</v>
      </c>
      <c r="V146" s="105">
        <v>43516</v>
      </c>
      <c r="W146" s="105">
        <v>43517</v>
      </c>
      <c r="X146" s="105">
        <v>43728</v>
      </c>
      <c r="Y146" s="106">
        <v>210</v>
      </c>
      <c r="Z146" s="106"/>
      <c r="AA146" s="107"/>
      <c r="AB146" s="91"/>
      <c r="AC146" s="91" t="s">
        <v>1591</v>
      </c>
      <c r="AD146" s="91"/>
      <c r="AE146" s="91"/>
      <c r="AF146" s="108">
        <f t="shared" si="32"/>
        <v>0.96190476190476193</v>
      </c>
      <c r="AG146" s="109"/>
      <c r="AH146" s="130">
        <f>IF(SUMPRODUCT((A$14:A146=A146)*(B$14:B146=B146)*(C$14:C146=C146))&gt;1,0,1)</f>
        <v>1</v>
      </c>
      <c r="AI146" s="110" t="str">
        <f t="shared" si="27"/>
        <v>Contratos de prestación de servicios profesionales y de apoyo a la gestión</v>
      </c>
      <c r="AJ146" s="110" t="str">
        <f t="shared" si="28"/>
        <v>Contratación directa</v>
      </c>
      <c r="AK146" s="111" t="str">
        <f>IFERROR(VLOOKUP(F146,Tipo!$C$12:$C$27,1,FALSE),"NO")</f>
        <v>Prestación de servicios profesionales y de apoyo a la gestión, o para la ejecución de trabajos artísticos que sólo puedan encomendarse a determinadas personas naturales;</v>
      </c>
      <c r="AL146" s="110" t="str">
        <f t="shared" si="29"/>
        <v>Inversión</v>
      </c>
      <c r="AM146" s="110">
        <f t="shared" si="30"/>
        <v>45</v>
      </c>
      <c r="AN146" s="58"/>
      <c r="AO146" s="58"/>
      <c r="AP146" s="58"/>
    </row>
    <row r="147" spans="1:42" s="57" customFormat="1" ht="27" customHeight="1" x14ac:dyDescent="0.25">
      <c r="A147" s="91">
        <v>1352019</v>
      </c>
      <c r="B147" s="106">
        <v>2019</v>
      </c>
      <c r="C147" s="92" t="s">
        <v>435</v>
      </c>
      <c r="D147" s="112" t="s">
        <v>161</v>
      </c>
      <c r="E147" s="92" t="s">
        <v>38</v>
      </c>
      <c r="F147" s="93" t="s">
        <v>182</v>
      </c>
      <c r="G147" s="94" t="s">
        <v>742</v>
      </c>
      <c r="H147" s="95" t="s">
        <v>156</v>
      </c>
      <c r="I147" s="96">
        <v>45</v>
      </c>
      <c r="J147" s="97" t="str">
        <f>IF(ISERROR(VLOOKUP(I147,Eje_Pilar!$C$2:$E$47,2,FALSE))," ",VLOOKUP(I147,Eje_Pilar!$C$2:$E$47,2,FALSE))</f>
        <v>Gobernanza e influencia local, regional e internacional</v>
      </c>
      <c r="K147" s="97" t="str">
        <f>IF(ISERROR(VLOOKUP(I147,Eje_Pilar!$C$2:$E$47,3,FALSE))," ",VLOOKUP(I147,Eje_Pilar!$C$2:$E$47,3,FALSE))</f>
        <v>Eje Transversal 4 Gobierno Legitimo, Fortalecimiento Local y Eficiencia</v>
      </c>
      <c r="L147" s="98" t="s">
        <v>885</v>
      </c>
      <c r="M147" s="91" t="s">
        <v>1034</v>
      </c>
      <c r="N147" s="99" t="s">
        <v>1371</v>
      </c>
      <c r="O147" s="100">
        <v>37800000</v>
      </c>
      <c r="P147" s="101"/>
      <c r="Q147" s="102"/>
      <c r="R147" s="103">
        <v>1</v>
      </c>
      <c r="S147" s="100">
        <v>18900000</v>
      </c>
      <c r="T147" s="104">
        <f t="shared" si="31"/>
        <v>56700000</v>
      </c>
      <c r="U147" s="132">
        <v>50400000</v>
      </c>
      <c r="V147" s="105">
        <v>43516</v>
      </c>
      <c r="W147" s="105">
        <v>43517</v>
      </c>
      <c r="X147" s="105">
        <v>43728</v>
      </c>
      <c r="Y147" s="106">
        <v>210</v>
      </c>
      <c r="Z147" s="106"/>
      <c r="AA147" s="107"/>
      <c r="AB147" s="91"/>
      <c r="AC147" s="91" t="s">
        <v>1591</v>
      </c>
      <c r="AD147" s="91"/>
      <c r="AE147" s="91"/>
      <c r="AF147" s="108">
        <f t="shared" si="32"/>
        <v>0.88888888888888884</v>
      </c>
      <c r="AG147" s="109"/>
      <c r="AH147" s="130">
        <f>IF(SUMPRODUCT((A$14:A147=A147)*(B$14:B147=B147)*(C$14:C147=C147))&gt;1,0,1)</f>
        <v>1</v>
      </c>
      <c r="AI147" s="110" t="str">
        <f t="shared" si="27"/>
        <v>Contratos de prestación de servicios profesionales y de apoyo a la gestión</v>
      </c>
      <c r="AJ147" s="110" t="str">
        <f t="shared" si="28"/>
        <v>Contratación directa</v>
      </c>
      <c r="AK147" s="111" t="str">
        <f>IFERROR(VLOOKUP(F147,Tipo!$C$12:$C$27,1,FALSE),"NO")</f>
        <v>Prestación de servicios profesionales y de apoyo a la gestión, o para la ejecución de trabajos artísticos que sólo puedan encomendarse a determinadas personas naturales;</v>
      </c>
      <c r="AL147" s="110" t="str">
        <f t="shared" si="29"/>
        <v>Inversión</v>
      </c>
      <c r="AM147" s="110">
        <f t="shared" si="30"/>
        <v>45</v>
      </c>
      <c r="AN147" s="58"/>
      <c r="AO147" s="58"/>
      <c r="AP147" s="58"/>
    </row>
    <row r="148" spans="1:42" ht="27" customHeight="1" x14ac:dyDescent="0.25">
      <c r="A148" s="91">
        <v>1362019</v>
      </c>
      <c r="B148" s="106">
        <v>2019</v>
      </c>
      <c r="C148" s="92" t="s">
        <v>436</v>
      </c>
      <c r="D148" s="112" t="s">
        <v>161</v>
      </c>
      <c r="E148" s="92" t="s">
        <v>38</v>
      </c>
      <c r="F148" s="93" t="s">
        <v>182</v>
      </c>
      <c r="G148" s="94" t="s">
        <v>743</v>
      </c>
      <c r="H148" s="95" t="s">
        <v>156</v>
      </c>
      <c r="I148" s="96">
        <v>45</v>
      </c>
      <c r="J148" s="97" t="str">
        <f>IF(ISERROR(VLOOKUP(I148,Eje_Pilar!$C$2:$E$47,2,FALSE))," ",VLOOKUP(I148,Eje_Pilar!$C$2:$E$47,2,FALSE))</f>
        <v>Gobernanza e influencia local, regional e internacional</v>
      </c>
      <c r="K148" s="97" t="str">
        <f>IF(ISERROR(VLOOKUP(I148,Eje_Pilar!$C$2:$E$47,3,FALSE))," ",VLOOKUP(I148,Eje_Pilar!$C$2:$E$47,3,FALSE))</f>
        <v>Eje Transversal 4 Gobierno Legitimo, Fortalecimiento Local y Eficiencia</v>
      </c>
      <c r="L148" s="98" t="s">
        <v>885</v>
      </c>
      <c r="M148" s="91" t="s">
        <v>1035</v>
      </c>
      <c r="N148" s="99" t="s">
        <v>1372</v>
      </c>
      <c r="O148" s="100">
        <v>15820000</v>
      </c>
      <c r="P148" s="101"/>
      <c r="Q148" s="102"/>
      <c r="R148" s="103">
        <v>1</v>
      </c>
      <c r="S148" s="100">
        <v>18900000</v>
      </c>
      <c r="T148" s="104">
        <f t="shared" si="31"/>
        <v>34720000</v>
      </c>
      <c r="U148" s="132">
        <v>20114000</v>
      </c>
      <c r="V148" s="105">
        <v>43525</v>
      </c>
      <c r="W148" s="105">
        <v>43528</v>
      </c>
      <c r="X148" s="105">
        <v>43741</v>
      </c>
      <c r="Y148" s="106">
        <v>210</v>
      </c>
      <c r="Z148" s="106"/>
      <c r="AA148" s="107"/>
      <c r="AB148" s="91"/>
      <c r="AC148" s="91" t="s">
        <v>1591</v>
      </c>
      <c r="AD148" s="91"/>
      <c r="AE148" s="91"/>
      <c r="AF148" s="108">
        <f t="shared" si="32"/>
        <v>0.57932027649769591</v>
      </c>
      <c r="AG148" s="109"/>
      <c r="AH148" s="130">
        <f>IF(SUMPRODUCT((A$14:A148=A148)*(B$14:B148=B148)*(C$14:C148=C148))&gt;1,0,1)</f>
        <v>1</v>
      </c>
      <c r="AI148" s="110" t="str">
        <f t="shared" si="27"/>
        <v>Contratos de prestación de servicios profesionales y de apoyo a la gestión</v>
      </c>
      <c r="AJ148" s="110" t="str">
        <f t="shared" si="28"/>
        <v>Contratación directa</v>
      </c>
      <c r="AK148" s="111" t="str">
        <f>IFERROR(VLOOKUP(F148,Tipo!$C$12:$C$27,1,FALSE),"NO")</f>
        <v>Prestación de servicios profesionales y de apoyo a la gestión, o para la ejecución de trabajos artísticos que sólo puedan encomendarse a determinadas personas naturales;</v>
      </c>
      <c r="AL148" s="110" t="str">
        <f t="shared" si="29"/>
        <v>Inversión</v>
      </c>
      <c r="AM148" s="110">
        <f t="shared" si="30"/>
        <v>45</v>
      </c>
    </row>
    <row r="149" spans="1:42" ht="27" customHeight="1" x14ac:dyDescent="0.25">
      <c r="A149" s="91">
        <v>1372019</v>
      </c>
      <c r="B149" s="106">
        <v>2019</v>
      </c>
      <c r="C149" s="92" t="s">
        <v>437</v>
      </c>
      <c r="D149" s="112" t="s">
        <v>161</v>
      </c>
      <c r="E149" s="92" t="s">
        <v>38</v>
      </c>
      <c r="F149" s="93" t="s">
        <v>182</v>
      </c>
      <c r="G149" s="94" t="s">
        <v>743</v>
      </c>
      <c r="H149" s="95" t="s">
        <v>156</v>
      </c>
      <c r="I149" s="96">
        <v>45</v>
      </c>
      <c r="J149" s="97" t="str">
        <f>IF(ISERROR(VLOOKUP(I149,Eje_Pilar!$C$2:$E$47,2,FALSE))," ",VLOOKUP(I149,Eje_Pilar!$C$2:$E$47,2,FALSE))</f>
        <v>Gobernanza e influencia local, regional e internacional</v>
      </c>
      <c r="K149" s="97" t="str">
        <f>IF(ISERROR(VLOOKUP(I149,Eje_Pilar!$C$2:$E$47,3,FALSE))," ",VLOOKUP(I149,Eje_Pilar!$C$2:$E$47,3,FALSE))</f>
        <v>Eje Transversal 4 Gobierno Legitimo, Fortalecimiento Local y Eficiencia</v>
      </c>
      <c r="L149" s="98" t="s">
        <v>885</v>
      </c>
      <c r="M149" s="91" t="s">
        <v>1036</v>
      </c>
      <c r="N149" s="99" t="s">
        <v>1373</v>
      </c>
      <c r="O149" s="100">
        <v>15820000</v>
      </c>
      <c r="P149" s="101"/>
      <c r="Q149" s="102"/>
      <c r="R149" s="103">
        <v>1</v>
      </c>
      <c r="S149" s="100">
        <v>7910000</v>
      </c>
      <c r="T149" s="104">
        <f t="shared" si="31"/>
        <v>23730000</v>
      </c>
      <c r="U149" s="132">
        <v>15820000</v>
      </c>
      <c r="V149" s="105">
        <v>43509</v>
      </c>
      <c r="W149" s="105">
        <v>43510</v>
      </c>
      <c r="X149" s="105">
        <v>43721</v>
      </c>
      <c r="Y149" s="106">
        <v>210</v>
      </c>
      <c r="Z149" s="106"/>
      <c r="AA149" s="107"/>
      <c r="AB149" s="91"/>
      <c r="AC149" s="91" t="s">
        <v>1591</v>
      </c>
      <c r="AD149" s="91"/>
      <c r="AE149" s="91"/>
      <c r="AF149" s="108">
        <f t="shared" si="32"/>
        <v>0.66666666666666663</v>
      </c>
      <c r="AG149" s="109"/>
      <c r="AH149" s="130">
        <f>IF(SUMPRODUCT((A$14:A149=A149)*(B$14:B149=B149)*(C$14:C149=C149))&gt;1,0,1)</f>
        <v>1</v>
      </c>
      <c r="AI149" s="110" t="str">
        <f t="shared" si="27"/>
        <v>Contratos de prestación de servicios profesionales y de apoyo a la gestión</v>
      </c>
      <c r="AJ149" s="110" t="str">
        <f t="shared" si="28"/>
        <v>Contratación directa</v>
      </c>
      <c r="AK149" s="111" t="str">
        <f>IFERROR(VLOOKUP(F149,Tipo!$C$12:$C$27,1,FALSE),"NO")</f>
        <v>Prestación de servicios profesionales y de apoyo a la gestión, o para la ejecución de trabajos artísticos que sólo puedan encomendarse a determinadas personas naturales;</v>
      </c>
      <c r="AL149" s="110" t="str">
        <f t="shared" si="29"/>
        <v>Inversión</v>
      </c>
      <c r="AM149" s="110">
        <f t="shared" si="30"/>
        <v>45</v>
      </c>
    </row>
    <row r="150" spans="1:42" ht="27" customHeight="1" x14ac:dyDescent="0.25">
      <c r="A150" s="91">
        <v>1382019</v>
      </c>
      <c r="B150" s="106">
        <v>2019</v>
      </c>
      <c r="C150" s="92" t="s">
        <v>438</v>
      </c>
      <c r="D150" s="112" t="s">
        <v>161</v>
      </c>
      <c r="E150" s="92" t="s">
        <v>38</v>
      </c>
      <c r="F150" s="93" t="s">
        <v>182</v>
      </c>
      <c r="G150" s="94" t="s">
        <v>743</v>
      </c>
      <c r="H150" s="95" t="s">
        <v>156</v>
      </c>
      <c r="I150" s="96">
        <v>45</v>
      </c>
      <c r="J150" s="97" t="str">
        <f>IF(ISERROR(VLOOKUP(I150,Eje_Pilar!$C$2:$E$47,2,FALSE))," ",VLOOKUP(I150,Eje_Pilar!$C$2:$E$47,2,FALSE))</f>
        <v>Gobernanza e influencia local, regional e internacional</v>
      </c>
      <c r="K150" s="97" t="str">
        <f>IF(ISERROR(VLOOKUP(I150,Eje_Pilar!$C$2:$E$47,3,FALSE))," ",VLOOKUP(I150,Eje_Pilar!$C$2:$E$47,3,FALSE))</f>
        <v>Eje Transversal 4 Gobierno Legitimo, Fortalecimiento Local y Eficiencia</v>
      </c>
      <c r="L150" s="98" t="s">
        <v>885</v>
      </c>
      <c r="M150" s="91" t="s">
        <v>1037</v>
      </c>
      <c r="N150" s="99" t="s">
        <v>1374</v>
      </c>
      <c r="O150" s="100">
        <v>15820000</v>
      </c>
      <c r="P150" s="101"/>
      <c r="Q150" s="102"/>
      <c r="R150" s="103">
        <v>1</v>
      </c>
      <c r="S150" s="100">
        <v>7910000</v>
      </c>
      <c r="T150" s="104">
        <f t="shared" si="31"/>
        <v>23730000</v>
      </c>
      <c r="U150" s="132">
        <v>15820000</v>
      </c>
      <c r="V150" s="105">
        <v>43516</v>
      </c>
      <c r="W150" s="105">
        <v>43517</v>
      </c>
      <c r="X150" s="105">
        <v>43728</v>
      </c>
      <c r="Y150" s="106">
        <v>210</v>
      </c>
      <c r="Z150" s="106"/>
      <c r="AA150" s="107"/>
      <c r="AB150" s="91"/>
      <c r="AC150" s="91" t="s">
        <v>1591</v>
      </c>
      <c r="AD150" s="91"/>
      <c r="AE150" s="91"/>
      <c r="AF150" s="108">
        <f t="shared" si="32"/>
        <v>0.66666666666666663</v>
      </c>
      <c r="AG150" s="109"/>
      <c r="AH150" s="130">
        <f>IF(SUMPRODUCT((A$14:A150=A150)*(B$14:B150=B150)*(C$14:C150=C150))&gt;1,0,1)</f>
        <v>1</v>
      </c>
      <c r="AI150" s="110" t="str">
        <f t="shared" si="27"/>
        <v>Contratos de prestación de servicios profesionales y de apoyo a la gestión</v>
      </c>
      <c r="AJ150" s="110" t="str">
        <f t="shared" si="28"/>
        <v>Contratación directa</v>
      </c>
      <c r="AK150" s="111" t="str">
        <f>IFERROR(VLOOKUP(F150,Tipo!$C$12:$C$27,1,FALSE),"NO")</f>
        <v>Prestación de servicios profesionales y de apoyo a la gestión, o para la ejecución de trabajos artísticos que sólo puedan encomendarse a determinadas personas naturales;</v>
      </c>
      <c r="AL150" s="110" t="str">
        <f t="shared" si="29"/>
        <v>Inversión</v>
      </c>
      <c r="AM150" s="110">
        <f t="shared" si="30"/>
        <v>45</v>
      </c>
    </row>
    <row r="151" spans="1:42" ht="27" customHeight="1" x14ac:dyDescent="0.25">
      <c r="A151" s="91">
        <v>1392019</v>
      </c>
      <c r="B151" s="106">
        <v>2019</v>
      </c>
      <c r="C151" s="92" t="s">
        <v>439</v>
      </c>
      <c r="D151" s="112" t="s">
        <v>161</v>
      </c>
      <c r="E151" s="92" t="s">
        <v>38</v>
      </c>
      <c r="F151" s="93" t="s">
        <v>182</v>
      </c>
      <c r="G151" s="94" t="s">
        <v>743</v>
      </c>
      <c r="H151" s="95" t="s">
        <v>156</v>
      </c>
      <c r="I151" s="96">
        <v>45</v>
      </c>
      <c r="J151" s="97" t="str">
        <f>IF(ISERROR(VLOOKUP(I151,Eje_Pilar!$C$2:$E$47,2,FALSE))," ",VLOOKUP(I151,Eje_Pilar!$C$2:$E$47,2,FALSE))</f>
        <v>Gobernanza e influencia local, regional e internacional</v>
      </c>
      <c r="K151" s="97" t="str">
        <f>IF(ISERROR(VLOOKUP(I151,Eje_Pilar!$C$2:$E$47,3,FALSE))," ",VLOOKUP(I151,Eje_Pilar!$C$2:$E$47,3,FALSE))</f>
        <v>Eje Transversal 4 Gobierno Legitimo, Fortalecimiento Local y Eficiencia</v>
      </c>
      <c r="L151" s="98" t="s">
        <v>885</v>
      </c>
      <c r="M151" s="91" t="s">
        <v>1038</v>
      </c>
      <c r="N151" s="99" t="s">
        <v>1375</v>
      </c>
      <c r="O151" s="100">
        <v>15820000</v>
      </c>
      <c r="P151" s="101"/>
      <c r="Q151" s="102"/>
      <c r="R151" s="103">
        <v>1</v>
      </c>
      <c r="S151" s="100">
        <v>7910000</v>
      </c>
      <c r="T151" s="104">
        <f t="shared" si="31"/>
        <v>23730000</v>
      </c>
      <c r="U151" s="132">
        <v>2606666</v>
      </c>
      <c r="V151" s="105">
        <v>43516</v>
      </c>
      <c r="W151" s="105">
        <v>43517</v>
      </c>
      <c r="X151" s="105">
        <v>43728</v>
      </c>
      <c r="Y151" s="106">
        <v>210</v>
      </c>
      <c r="Z151" s="106"/>
      <c r="AA151" s="107"/>
      <c r="AB151" s="91"/>
      <c r="AC151" s="91" t="s">
        <v>1591</v>
      </c>
      <c r="AD151" s="91"/>
      <c r="AE151" s="91"/>
      <c r="AF151" s="108">
        <f t="shared" si="32"/>
        <v>0.10984686051411716</v>
      </c>
      <c r="AG151" s="109"/>
      <c r="AH151" s="130">
        <f>IF(SUMPRODUCT((A$14:A151=A151)*(B$14:B151=B151)*(C$14:C151=C151))&gt;1,0,1)</f>
        <v>1</v>
      </c>
      <c r="AI151" s="110" t="str">
        <f t="shared" si="27"/>
        <v>Contratos de prestación de servicios profesionales y de apoyo a la gestión</v>
      </c>
      <c r="AJ151" s="110" t="str">
        <f t="shared" si="28"/>
        <v>Contratación directa</v>
      </c>
      <c r="AK151" s="111" t="str">
        <f>IFERROR(VLOOKUP(F151,Tipo!$C$12:$C$27,1,FALSE),"NO")</f>
        <v>Prestación de servicios profesionales y de apoyo a la gestión, o para la ejecución de trabajos artísticos que sólo puedan encomendarse a determinadas personas naturales;</v>
      </c>
      <c r="AL151" s="110" t="str">
        <f t="shared" si="29"/>
        <v>Inversión</v>
      </c>
      <c r="AM151" s="110">
        <f t="shared" si="30"/>
        <v>45</v>
      </c>
    </row>
    <row r="152" spans="1:42" ht="27" customHeight="1" x14ac:dyDescent="0.25">
      <c r="A152" s="91">
        <v>1402019</v>
      </c>
      <c r="B152" s="106">
        <v>2019</v>
      </c>
      <c r="C152" s="92" t="s">
        <v>440</v>
      </c>
      <c r="D152" s="112" t="s">
        <v>161</v>
      </c>
      <c r="E152" s="92" t="s">
        <v>38</v>
      </c>
      <c r="F152" s="93" t="s">
        <v>182</v>
      </c>
      <c r="G152" s="94" t="s">
        <v>705</v>
      </c>
      <c r="H152" s="95" t="s">
        <v>156</v>
      </c>
      <c r="I152" s="96">
        <v>45</v>
      </c>
      <c r="J152" s="97" t="str">
        <f>IF(ISERROR(VLOOKUP(I152,Eje_Pilar!$C$2:$E$47,2,FALSE))," ",VLOOKUP(I152,Eje_Pilar!$C$2:$E$47,2,FALSE))</f>
        <v>Gobernanza e influencia local, regional e internacional</v>
      </c>
      <c r="K152" s="97" t="str">
        <f>IF(ISERROR(VLOOKUP(I152,Eje_Pilar!$C$2:$E$47,3,FALSE))," ",VLOOKUP(I152,Eje_Pilar!$C$2:$E$47,3,FALSE))</f>
        <v>Eje Transversal 4 Gobierno Legitimo, Fortalecimiento Local y Eficiencia</v>
      </c>
      <c r="L152" s="98" t="s">
        <v>885</v>
      </c>
      <c r="M152" s="91" t="s">
        <v>1039</v>
      </c>
      <c r="N152" s="99" t="s">
        <v>1376</v>
      </c>
      <c r="O152" s="100">
        <v>24835800</v>
      </c>
      <c r="P152" s="101"/>
      <c r="Q152" s="102"/>
      <c r="R152" s="103">
        <v>1</v>
      </c>
      <c r="S152" s="100">
        <v>752600</v>
      </c>
      <c r="T152" s="104">
        <f t="shared" si="31"/>
        <v>25588400</v>
      </c>
      <c r="U152" s="132">
        <v>23330600</v>
      </c>
      <c r="V152" s="105">
        <v>43516</v>
      </c>
      <c r="W152" s="105">
        <v>43517</v>
      </c>
      <c r="X152" s="105">
        <v>43850</v>
      </c>
      <c r="Y152" s="106">
        <v>330</v>
      </c>
      <c r="Z152" s="106"/>
      <c r="AA152" s="107"/>
      <c r="AB152" s="91"/>
      <c r="AC152" s="91" t="s">
        <v>1591</v>
      </c>
      <c r="AD152" s="91"/>
      <c r="AE152" s="91"/>
      <c r="AF152" s="108">
        <f t="shared" si="32"/>
        <v>0.91176470588235292</v>
      </c>
      <c r="AG152" s="109"/>
      <c r="AH152" s="130">
        <f>IF(SUMPRODUCT((A$14:A152=A152)*(B$14:B152=B152)*(C$14:C152=C152))&gt;1,0,1)</f>
        <v>1</v>
      </c>
      <c r="AI152" s="110" t="str">
        <f t="shared" si="27"/>
        <v>Contratos de prestación de servicios profesionales y de apoyo a la gestión</v>
      </c>
      <c r="AJ152" s="110" t="str">
        <f t="shared" si="28"/>
        <v>Contratación directa</v>
      </c>
      <c r="AK152" s="111" t="str">
        <f>IFERROR(VLOOKUP(F152,Tipo!$C$12:$C$27,1,FALSE),"NO")</f>
        <v>Prestación de servicios profesionales y de apoyo a la gestión, o para la ejecución de trabajos artísticos que sólo puedan encomendarse a determinadas personas naturales;</v>
      </c>
      <c r="AL152" s="110" t="str">
        <f t="shared" si="29"/>
        <v>Inversión</v>
      </c>
      <c r="AM152" s="110">
        <f t="shared" si="30"/>
        <v>45</v>
      </c>
    </row>
    <row r="153" spans="1:42" ht="27" customHeight="1" x14ac:dyDescent="0.25">
      <c r="A153" s="91">
        <v>1412019</v>
      </c>
      <c r="B153" s="106">
        <v>2019</v>
      </c>
      <c r="C153" s="92" t="s">
        <v>441</v>
      </c>
      <c r="D153" s="112" t="s">
        <v>161</v>
      </c>
      <c r="E153" s="92" t="s">
        <v>38</v>
      </c>
      <c r="F153" s="93" t="s">
        <v>182</v>
      </c>
      <c r="G153" s="94" t="s">
        <v>748</v>
      </c>
      <c r="H153" s="95" t="s">
        <v>156</v>
      </c>
      <c r="I153" s="96">
        <v>45</v>
      </c>
      <c r="J153" s="97" t="str">
        <f>IF(ISERROR(VLOOKUP(I153,Eje_Pilar!$C$2:$E$47,2,FALSE))," ",VLOOKUP(I153,Eje_Pilar!$C$2:$E$47,2,FALSE))</f>
        <v>Gobernanza e influencia local, regional e internacional</v>
      </c>
      <c r="K153" s="97" t="str">
        <f>IF(ISERROR(VLOOKUP(I153,Eje_Pilar!$C$2:$E$47,3,FALSE))," ",VLOOKUP(I153,Eje_Pilar!$C$2:$E$47,3,FALSE))</f>
        <v>Eje Transversal 4 Gobierno Legitimo, Fortalecimiento Local y Eficiencia</v>
      </c>
      <c r="L153" s="98" t="s">
        <v>885</v>
      </c>
      <c r="M153" s="91">
        <v>10239363694</v>
      </c>
      <c r="N153" s="99" t="s">
        <v>1377</v>
      </c>
      <c r="O153" s="100">
        <v>16590000</v>
      </c>
      <c r="P153" s="101"/>
      <c r="Q153" s="102"/>
      <c r="R153" s="103"/>
      <c r="S153" s="100"/>
      <c r="T153" s="104">
        <f t="shared" si="31"/>
        <v>16590000</v>
      </c>
      <c r="U153" s="132">
        <v>14536000</v>
      </c>
      <c r="V153" s="105">
        <v>43642</v>
      </c>
      <c r="W153" s="105">
        <v>43643</v>
      </c>
      <c r="X153" s="105">
        <v>43856</v>
      </c>
      <c r="Y153" s="106">
        <v>210</v>
      </c>
      <c r="Z153" s="106"/>
      <c r="AA153" s="107"/>
      <c r="AB153" s="91"/>
      <c r="AC153" s="91" t="s">
        <v>1591</v>
      </c>
      <c r="AD153" s="91"/>
      <c r="AE153" s="91"/>
      <c r="AF153" s="108">
        <f t="shared" si="32"/>
        <v>0.87619047619047619</v>
      </c>
      <c r="AG153" s="109"/>
      <c r="AH153" s="130">
        <f>IF(SUMPRODUCT((A$14:A153=A153)*(B$14:B153=B153)*(C$14:C153=C153))&gt;1,0,1)</f>
        <v>1</v>
      </c>
      <c r="AI153" s="110" t="str">
        <f t="shared" si="27"/>
        <v>Contratos de prestación de servicios profesionales y de apoyo a la gestión</v>
      </c>
      <c r="AJ153" s="110" t="str">
        <f t="shared" si="28"/>
        <v>Contratación directa</v>
      </c>
      <c r="AK153" s="111" t="str">
        <f>IFERROR(VLOOKUP(F153,Tipo!$C$12:$C$27,1,FALSE),"NO")</f>
        <v>Prestación de servicios profesionales y de apoyo a la gestión, o para la ejecución de trabajos artísticos que sólo puedan encomendarse a determinadas personas naturales;</v>
      </c>
      <c r="AL153" s="110" t="str">
        <f t="shared" si="29"/>
        <v>Inversión</v>
      </c>
      <c r="AM153" s="110">
        <f t="shared" si="30"/>
        <v>45</v>
      </c>
    </row>
    <row r="154" spans="1:42" ht="27" customHeight="1" x14ac:dyDescent="0.25">
      <c r="A154" s="91">
        <v>1422019</v>
      </c>
      <c r="B154" s="106">
        <v>2019</v>
      </c>
      <c r="C154" s="92" t="s">
        <v>442</v>
      </c>
      <c r="D154" s="112" t="s">
        <v>161</v>
      </c>
      <c r="E154" s="92" t="s">
        <v>38</v>
      </c>
      <c r="F154" s="93" t="s">
        <v>182</v>
      </c>
      <c r="G154" s="94" t="s">
        <v>698</v>
      </c>
      <c r="H154" s="95" t="s">
        <v>156</v>
      </c>
      <c r="I154" s="96">
        <v>45</v>
      </c>
      <c r="J154" s="97" t="str">
        <f>IF(ISERROR(VLOOKUP(I154,Eje_Pilar!$C$2:$E$47,2,FALSE))," ",VLOOKUP(I154,Eje_Pilar!$C$2:$E$47,2,FALSE))</f>
        <v>Gobernanza e influencia local, regional e internacional</v>
      </c>
      <c r="K154" s="97" t="str">
        <f>IF(ISERROR(VLOOKUP(I154,Eje_Pilar!$C$2:$E$47,3,FALSE))," ",VLOOKUP(I154,Eje_Pilar!$C$2:$E$47,3,FALSE))</f>
        <v>Eje Transversal 4 Gobierno Legitimo, Fortalecimiento Local y Eficiencia</v>
      </c>
      <c r="L154" s="98" t="s">
        <v>885</v>
      </c>
      <c r="M154" s="91">
        <v>797375715</v>
      </c>
      <c r="N154" s="99" t="s">
        <v>1378</v>
      </c>
      <c r="O154" s="100">
        <v>16324000</v>
      </c>
      <c r="P154" s="101"/>
      <c r="Q154" s="102"/>
      <c r="R154" s="103"/>
      <c r="S154" s="100"/>
      <c r="T154" s="104">
        <f t="shared" si="31"/>
        <v>16324000</v>
      </c>
      <c r="U154" s="132">
        <v>14457000</v>
      </c>
      <c r="V154" s="105">
        <v>43642</v>
      </c>
      <c r="W154" s="105">
        <v>43644</v>
      </c>
      <c r="X154" s="105">
        <v>43847</v>
      </c>
      <c r="Y154" s="106">
        <v>210</v>
      </c>
      <c r="Z154" s="106"/>
      <c r="AA154" s="107"/>
      <c r="AB154" s="91"/>
      <c r="AC154" s="91" t="s">
        <v>1591</v>
      </c>
      <c r="AD154" s="91"/>
      <c r="AE154" s="91"/>
      <c r="AF154" s="108">
        <f t="shared" si="32"/>
        <v>0.88562852242097523</v>
      </c>
      <c r="AG154" s="109"/>
      <c r="AH154" s="130">
        <f>IF(SUMPRODUCT((A$14:A154=A154)*(B$14:B154=B154)*(C$14:C154=C154))&gt;1,0,1)</f>
        <v>1</v>
      </c>
      <c r="AI154" s="110" t="str">
        <f t="shared" si="27"/>
        <v>Contratos de prestación de servicios profesionales y de apoyo a la gestión</v>
      </c>
      <c r="AJ154" s="110" t="str">
        <f t="shared" si="28"/>
        <v>Contratación directa</v>
      </c>
      <c r="AK154" s="111" t="str">
        <f>IFERROR(VLOOKUP(F154,Tipo!$C$12:$C$27,1,FALSE),"NO")</f>
        <v>Prestación de servicios profesionales y de apoyo a la gestión, o para la ejecución de trabajos artísticos que sólo puedan encomendarse a determinadas personas naturales;</v>
      </c>
      <c r="AL154" s="110" t="str">
        <f t="shared" si="29"/>
        <v>Inversión</v>
      </c>
      <c r="AM154" s="110">
        <f t="shared" si="30"/>
        <v>45</v>
      </c>
    </row>
    <row r="155" spans="1:42" ht="27" customHeight="1" x14ac:dyDescent="0.25">
      <c r="A155" s="91">
        <v>1432019</v>
      </c>
      <c r="B155" s="106">
        <v>2019</v>
      </c>
      <c r="C155" s="92" t="s">
        <v>443</v>
      </c>
      <c r="D155" s="112" t="s">
        <v>161</v>
      </c>
      <c r="E155" s="92" t="s">
        <v>38</v>
      </c>
      <c r="F155" s="93" t="s">
        <v>182</v>
      </c>
      <c r="G155" s="94" t="s">
        <v>718</v>
      </c>
      <c r="H155" s="95" t="s">
        <v>156</v>
      </c>
      <c r="I155" s="96">
        <v>3</v>
      </c>
      <c r="J155" s="97" t="str">
        <f>IF(ISERROR(VLOOKUP(I155,Eje_Pilar!$C$2:$E$47,2,FALSE))," ",VLOOKUP(I155,Eje_Pilar!$C$2:$E$47,2,FALSE))</f>
        <v>Igualdad y autonomía para una Bogotá incluyente</v>
      </c>
      <c r="K155" s="97" t="str">
        <f>IF(ISERROR(VLOOKUP(I155,Eje_Pilar!$C$2:$E$47,3,FALSE))," ",VLOOKUP(I155,Eje_Pilar!$C$2:$E$47,3,FALSE))</f>
        <v>Pilar 1 Igualdad de Calidad de Vida</v>
      </c>
      <c r="L155" s="98" t="s">
        <v>888</v>
      </c>
      <c r="M155" s="91" t="s">
        <v>1040</v>
      </c>
      <c r="N155" s="99" t="s">
        <v>1379</v>
      </c>
      <c r="O155" s="100">
        <v>57200000</v>
      </c>
      <c r="P155" s="101"/>
      <c r="Q155" s="102"/>
      <c r="R155" s="103">
        <v>1</v>
      </c>
      <c r="S155" s="100">
        <v>3466667</v>
      </c>
      <c r="T155" s="104">
        <f t="shared" si="31"/>
        <v>60666667</v>
      </c>
      <c r="U155" s="132">
        <v>55466666</v>
      </c>
      <c r="V155" s="105">
        <v>43507</v>
      </c>
      <c r="W155" s="105">
        <v>43507</v>
      </c>
      <c r="X155" s="105">
        <v>43840</v>
      </c>
      <c r="Y155" s="106">
        <v>330</v>
      </c>
      <c r="Z155" s="106"/>
      <c r="AA155" s="107"/>
      <c r="AB155" s="91"/>
      <c r="AC155" s="91" t="s">
        <v>1591</v>
      </c>
      <c r="AD155" s="91"/>
      <c r="AE155" s="91"/>
      <c r="AF155" s="108">
        <f t="shared" si="32"/>
        <v>0.91428569827315553</v>
      </c>
      <c r="AG155" s="109"/>
      <c r="AH155" s="130">
        <f>IF(SUMPRODUCT((A$14:A155=A155)*(B$14:B155=B155)*(C$14:C155=C155))&gt;1,0,1)</f>
        <v>1</v>
      </c>
      <c r="AI155" s="110" t="str">
        <f t="shared" si="27"/>
        <v>Contratos de prestación de servicios profesionales y de apoyo a la gestión</v>
      </c>
      <c r="AJ155" s="110" t="str">
        <f t="shared" si="28"/>
        <v>Contratación directa</v>
      </c>
      <c r="AK155" s="111" t="str">
        <f>IFERROR(VLOOKUP(F155,Tipo!$C$12:$C$27,1,FALSE),"NO")</f>
        <v>Prestación de servicios profesionales y de apoyo a la gestión, o para la ejecución de trabajos artísticos que sólo puedan encomendarse a determinadas personas naturales;</v>
      </c>
      <c r="AL155" s="110" t="str">
        <f t="shared" si="29"/>
        <v>Inversión</v>
      </c>
      <c r="AM155" s="110">
        <f t="shared" si="30"/>
        <v>3</v>
      </c>
    </row>
    <row r="156" spans="1:42" ht="27" customHeight="1" x14ac:dyDescent="0.25">
      <c r="A156" s="91">
        <v>1442019</v>
      </c>
      <c r="B156" s="106">
        <v>2019</v>
      </c>
      <c r="C156" s="92" t="s">
        <v>444</v>
      </c>
      <c r="D156" s="112" t="s">
        <v>161</v>
      </c>
      <c r="E156" s="92" t="s">
        <v>38</v>
      </c>
      <c r="F156" s="93" t="s">
        <v>182</v>
      </c>
      <c r="G156" s="94" t="s">
        <v>749</v>
      </c>
      <c r="H156" s="95" t="s">
        <v>156</v>
      </c>
      <c r="I156" s="96">
        <v>45</v>
      </c>
      <c r="J156" s="97" t="str">
        <f>IF(ISERROR(VLOOKUP(I156,Eje_Pilar!$C$2:$E$47,2,FALSE))," ",VLOOKUP(I156,Eje_Pilar!$C$2:$E$47,2,FALSE))</f>
        <v>Gobernanza e influencia local, regional e internacional</v>
      </c>
      <c r="K156" s="97" t="str">
        <f>IF(ISERROR(VLOOKUP(I156,Eje_Pilar!$C$2:$E$47,3,FALSE))," ",VLOOKUP(I156,Eje_Pilar!$C$2:$E$47,3,FALSE))</f>
        <v>Eje Transversal 4 Gobierno Legitimo, Fortalecimiento Local y Eficiencia</v>
      </c>
      <c r="L156" s="98" t="s">
        <v>885</v>
      </c>
      <c r="M156" s="91" t="s">
        <v>1041</v>
      </c>
      <c r="N156" s="99" t="s">
        <v>1380</v>
      </c>
      <c r="O156" s="100">
        <v>24835800</v>
      </c>
      <c r="P156" s="101"/>
      <c r="Q156" s="102"/>
      <c r="R156" s="103">
        <v>1</v>
      </c>
      <c r="S156" s="100">
        <v>1429940</v>
      </c>
      <c r="T156" s="104">
        <f t="shared" si="31"/>
        <v>26265740</v>
      </c>
      <c r="U156" s="132">
        <v>21750140</v>
      </c>
      <c r="V156" s="105">
        <v>43507</v>
      </c>
      <c r="W156" s="105">
        <v>43508</v>
      </c>
      <c r="X156" s="105">
        <v>43841</v>
      </c>
      <c r="Y156" s="106">
        <v>330</v>
      </c>
      <c r="Z156" s="106"/>
      <c r="AA156" s="107"/>
      <c r="AB156" s="91"/>
      <c r="AC156" s="91" t="s">
        <v>1591</v>
      </c>
      <c r="AD156" s="91"/>
      <c r="AE156" s="91"/>
      <c r="AF156" s="108">
        <f t="shared" si="32"/>
        <v>0.82808022922636104</v>
      </c>
      <c r="AG156" s="109"/>
      <c r="AH156" s="130">
        <f>IF(SUMPRODUCT((A$14:A156=A156)*(B$14:B156=B156)*(C$14:C156=C156))&gt;1,0,1)</f>
        <v>1</v>
      </c>
      <c r="AI156" s="110" t="str">
        <f t="shared" si="27"/>
        <v>Contratos de prestación de servicios profesionales y de apoyo a la gestión</v>
      </c>
      <c r="AJ156" s="110" t="str">
        <f t="shared" si="28"/>
        <v>Contratación directa</v>
      </c>
      <c r="AK156" s="111" t="str">
        <f>IFERROR(VLOOKUP(F156,Tipo!$C$12:$C$27,1,FALSE),"NO")</f>
        <v>Prestación de servicios profesionales y de apoyo a la gestión, o para la ejecución de trabajos artísticos que sólo puedan encomendarse a determinadas personas naturales;</v>
      </c>
      <c r="AL156" s="110" t="str">
        <f t="shared" si="29"/>
        <v>Inversión</v>
      </c>
      <c r="AM156" s="110">
        <f t="shared" si="30"/>
        <v>45</v>
      </c>
    </row>
    <row r="157" spans="1:42" ht="27" customHeight="1" x14ac:dyDescent="0.25">
      <c r="A157" s="91">
        <v>1452019</v>
      </c>
      <c r="B157" s="106">
        <v>2019</v>
      </c>
      <c r="C157" s="92" t="s">
        <v>445</v>
      </c>
      <c r="D157" s="112" t="s">
        <v>161</v>
      </c>
      <c r="E157" s="92" t="s">
        <v>38</v>
      </c>
      <c r="F157" s="93" t="s">
        <v>182</v>
      </c>
      <c r="G157" s="94" t="s">
        <v>721</v>
      </c>
      <c r="H157" s="95" t="s">
        <v>156</v>
      </c>
      <c r="I157" s="96">
        <v>3</v>
      </c>
      <c r="J157" s="97" t="str">
        <f>IF(ISERROR(VLOOKUP(I157,Eje_Pilar!$C$2:$E$47,2,FALSE))," ",VLOOKUP(I157,Eje_Pilar!$C$2:$E$47,2,FALSE))</f>
        <v>Igualdad y autonomía para una Bogotá incluyente</v>
      </c>
      <c r="K157" s="97" t="str">
        <f>IF(ISERROR(VLOOKUP(I157,Eje_Pilar!$C$2:$E$47,3,FALSE))," ",VLOOKUP(I157,Eje_Pilar!$C$2:$E$47,3,FALSE))</f>
        <v>Pilar 1 Igualdad de Calidad de Vida</v>
      </c>
      <c r="L157" s="98" t="s">
        <v>888</v>
      </c>
      <c r="M157" s="91" t="s">
        <v>1042</v>
      </c>
      <c r="N157" s="99" t="s">
        <v>1381</v>
      </c>
      <c r="O157" s="100">
        <v>52800000</v>
      </c>
      <c r="P157" s="101"/>
      <c r="Q157" s="102"/>
      <c r="R157" s="103">
        <v>1</v>
      </c>
      <c r="S157" s="100">
        <v>3200000</v>
      </c>
      <c r="T157" s="104">
        <f t="shared" si="31"/>
        <v>56000000</v>
      </c>
      <c r="U157" s="132">
        <v>51200000</v>
      </c>
      <c r="V157" s="105">
        <v>43507</v>
      </c>
      <c r="W157" s="105">
        <v>43507</v>
      </c>
      <c r="X157" s="105">
        <v>43840</v>
      </c>
      <c r="Y157" s="106">
        <v>330</v>
      </c>
      <c r="Z157" s="106"/>
      <c r="AA157" s="107"/>
      <c r="AB157" s="91"/>
      <c r="AC157" s="91" t="s">
        <v>1591</v>
      </c>
      <c r="AD157" s="91"/>
      <c r="AE157" s="91"/>
      <c r="AF157" s="108">
        <f t="shared" si="32"/>
        <v>0.91428571428571426</v>
      </c>
      <c r="AG157" s="109"/>
      <c r="AH157" s="130">
        <f>IF(SUMPRODUCT((A$14:A157=A157)*(B$14:B157=B157)*(C$14:C157=C157))&gt;1,0,1)</f>
        <v>1</v>
      </c>
      <c r="AI157" s="110" t="str">
        <f t="shared" si="27"/>
        <v>Contratos de prestación de servicios profesionales y de apoyo a la gestión</v>
      </c>
      <c r="AJ157" s="110" t="str">
        <f t="shared" si="28"/>
        <v>Contratación directa</v>
      </c>
      <c r="AK157" s="111" t="str">
        <f>IFERROR(VLOOKUP(F157,Tipo!$C$12:$C$27,1,FALSE),"NO")</f>
        <v>Prestación de servicios profesionales y de apoyo a la gestión, o para la ejecución de trabajos artísticos que sólo puedan encomendarse a determinadas personas naturales;</v>
      </c>
      <c r="AL157" s="110" t="str">
        <f t="shared" si="29"/>
        <v>Inversión</v>
      </c>
      <c r="AM157" s="110">
        <f t="shared" si="30"/>
        <v>3</v>
      </c>
    </row>
    <row r="158" spans="1:42" ht="27" customHeight="1" x14ac:dyDescent="0.25">
      <c r="A158" s="91">
        <v>1462019</v>
      </c>
      <c r="B158" s="106">
        <v>2019</v>
      </c>
      <c r="C158" s="92" t="s">
        <v>446</v>
      </c>
      <c r="D158" s="112" t="s">
        <v>161</v>
      </c>
      <c r="E158" s="92" t="s">
        <v>38</v>
      </c>
      <c r="F158" s="93" t="s">
        <v>182</v>
      </c>
      <c r="G158" s="94" t="s">
        <v>721</v>
      </c>
      <c r="H158" s="95" t="s">
        <v>156</v>
      </c>
      <c r="I158" s="96">
        <v>3</v>
      </c>
      <c r="J158" s="97" t="str">
        <f>IF(ISERROR(VLOOKUP(I158,Eje_Pilar!$C$2:$E$47,2,FALSE))," ",VLOOKUP(I158,Eje_Pilar!$C$2:$E$47,2,FALSE))</f>
        <v>Igualdad y autonomía para una Bogotá incluyente</v>
      </c>
      <c r="K158" s="97" t="str">
        <f>IF(ISERROR(VLOOKUP(I158,Eje_Pilar!$C$2:$E$47,3,FALSE))," ",VLOOKUP(I158,Eje_Pilar!$C$2:$E$47,3,FALSE))</f>
        <v>Pilar 1 Igualdad de Calidad de Vida</v>
      </c>
      <c r="L158" s="98" t="s">
        <v>888</v>
      </c>
      <c r="M158" s="91" t="s">
        <v>1043</v>
      </c>
      <c r="N158" s="99" t="s">
        <v>1382</v>
      </c>
      <c r="O158" s="100">
        <v>52800000</v>
      </c>
      <c r="P158" s="101"/>
      <c r="Q158" s="102"/>
      <c r="R158" s="103">
        <v>1</v>
      </c>
      <c r="S158" s="100">
        <v>3040000</v>
      </c>
      <c r="T158" s="104">
        <f t="shared" si="31"/>
        <v>55840000</v>
      </c>
      <c r="U158" s="132">
        <v>51040000</v>
      </c>
      <c r="V158" s="105">
        <v>43507</v>
      </c>
      <c r="W158" s="105">
        <v>43508</v>
      </c>
      <c r="X158" s="105">
        <v>43841</v>
      </c>
      <c r="Y158" s="106">
        <v>330</v>
      </c>
      <c r="Z158" s="106"/>
      <c r="AA158" s="107"/>
      <c r="AB158" s="91"/>
      <c r="AC158" s="91" t="s">
        <v>1591</v>
      </c>
      <c r="AD158" s="91"/>
      <c r="AE158" s="91"/>
      <c r="AF158" s="108">
        <f t="shared" si="32"/>
        <v>0.91404011461318047</v>
      </c>
      <c r="AG158" s="109"/>
      <c r="AH158" s="130">
        <f>IF(SUMPRODUCT((A$14:A158=A158)*(B$14:B158=B158)*(C$14:C158=C158))&gt;1,0,1)</f>
        <v>1</v>
      </c>
      <c r="AI158" s="110" t="str">
        <f t="shared" si="27"/>
        <v>Contratos de prestación de servicios profesionales y de apoyo a la gestión</v>
      </c>
      <c r="AJ158" s="110" t="str">
        <f t="shared" si="28"/>
        <v>Contratación directa</v>
      </c>
      <c r="AK158" s="111" t="str">
        <f>IFERROR(VLOOKUP(F158,Tipo!$C$12:$C$27,1,FALSE),"NO")</f>
        <v>Prestación de servicios profesionales y de apoyo a la gestión, o para la ejecución de trabajos artísticos que sólo puedan encomendarse a determinadas personas naturales;</v>
      </c>
      <c r="AL158" s="110" t="str">
        <f t="shared" si="29"/>
        <v>Inversión</v>
      </c>
      <c r="AM158" s="110">
        <f t="shared" si="30"/>
        <v>3</v>
      </c>
    </row>
    <row r="159" spans="1:42" ht="27" customHeight="1" x14ac:dyDescent="0.25">
      <c r="A159" s="91">
        <v>1472019</v>
      </c>
      <c r="B159" s="106">
        <v>2019</v>
      </c>
      <c r="C159" s="92" t="s">
        <v>447</v>
      </c>
      <c r="D159" s="112" t="s">
        <v>161</v>
      </c>
      <c r="E159" s="92" t="s">
        <v>38</v>
      </c>
      <c r="F159" s="93" t="s">
        <v>182</v>
      </c>
      <c r="G159" s="94" t="s">
        <v>721</v>
      </c>
      <c r="H159" s="95" t="s">
        <v>156</v>
      </c>
      <c r="I159" s="96">
        <v>3</v>
      </c>
      <c r="J159" s="97" t="str">
        <f>IF(ISERROR(VLOOKUP(I159,Eje_Pilar!$C$2:$E$47,2,FALSE))," ",VLOOKUP(I159,Eje_Pilar!$C$2:$E$47,2,FALSE))</f>
        <v>Igualdad y autonomía para una Bogotá incluyente</v>
      </c>
      <c r="K159" s="97" t="str">
        <f>IF(ISERROR(VLOOKUP(I159,Eje_Pilar!$C$2:$E$47,3,FALSE))," ",VLOOKUP(I159,Eje_Pilar!$C$2:$E$47,3,FALSE))</f>
        <v>Pilar 1 Igualdad de Calidad de Vida</v>
      </c>
      <c r="L159" s="98" t="s">
        <v>888</v>
      </c>
      <c r="M159" s="91" t="s">
        <v>1044</v>
      </c>
      <c r="N159" s="99" t="s">
        <v>1383</v>
      </c>
      <c r="O159" s="100">
        <v>52800000</v>
      </c>
      <c r="P159" s="101"/>
      <c r="Q159" s="102"/>
      <c r="R159" s="103">
        <v>1</v>
      </c>
      <c r="S159" s="100">
        <v>3040000</v>
      </c>
      <c r="T159" s="104">
        <f t="shared" si="31"/>
        <v>55840000</v>
      </c>
      <c r="U159" s="132">
        <v>51040000</v>
      </c>
      <c r="V159" s="105">
        <v>43507</v>
      </c>
      <c r="W159" s="105">
        <v>43508</v>
      </c>
      <c r="X159" s="105">
        <v>43841</v>
      </c>
      <c r="Y159" s="106">
        <v>330</v>
      </c>
      <c r="Z159" s="106"/>
      <c r="AA159" s="107"/>
      <c r="AB159" s="91"/>
      <c r="AC159" s="91" t="s">
        <v>1591</v>
      </c>
      <c r="AD159" s="91"/>
      <c r="AE159" s="91"/>
      <c r="AF159" s="108">
        <f t="shared" si="32"/>
        <v>0.91404011461318047</v>
      </c>
      <c r="AG159" s="109"/>
      <c r="AH159" s="130">
        <f>IF(SUMPRODUCT((A$14:A159=A159)*(B$14:B159=B159)*(C$14:C159=C159))&gt;1,0,1)</f>
        <v>1</v>
      </c>
      <c r="AI159" s="110" t="str">
        <f t="shared" si="27"/>
        <v>Contratos de prestación de servicios profesionales y de apoyo a la gestión</v>
      </c>
      <c r="AJ159" s="110" t="str">
        <f t="shared" si="28"/>
        <v>Contratación directa</v>
      </c>
      <c r="AK159" s="111" t="str">
        <f>IFERROR(VLOOKUP(F159,Tipo!$C$12:$C$27,1,FALSE),"NO")</f>
        <v>Prestación de servicios profesionales y de apoyo a la gestión, o para la ejecución de trabajos artísticos que sólo puedan encomendarse a determinadas personas naturales;</v>
      </c>
      <c r="AL159" s="110" t="str">
        <f t="shared" si="29"/>
        <v>Inversión</v>
      </c>
      <c r="AM159" s="110">
        <f t="shared" si="30"/>
        <v>3</v>
      </c>
    </row>
    <row r="160" spans="1:42" ht="27" customHeight="1" x14ac:dyDescent="0.25">
      <c r="A160" s="91">
        <v>1482019</v>
      </c>
      <c r="B160" s="106">
        <v>2019</v>
      </c>
      <c r="C160" s="92" t="s">
        <v>448</v>
      </c>
      <c r="D160" s="112" t="s">
        <v>161</v>
      </c>
      <c r="E160" s="92" t="s">
        <v>38</v>
      </c>
      <c r="F160" s="93" t="s">
        <v>182</v>
      </c>
      <c r="G160" s="94" t="s">
        <v>720</v>
      </c>
      <c r="H160" s="95" t="s">
        <v>156</v>
      </c>
      <c r="I160" s="96">
        <v>3</v>
      </c>
      <c r="J160" s="97" t="str">
        <f>IF(ISERROR(VLOOKUP(I160,Eje_Pilar!$C$2:$E$47,2,FALSE))," ",VLOOKUP(I160,Eje_Pilar!$C$2:$E$47,2,FALSE))</f>
        <v>Igualdad y autonomía para una Bogotá incluyente</v>
      </c>
      <c r="K160" s="97" t="str">
        <f>IF(ISERROR(VLOOKUP(I160,Eje_Pilar!$C$2:$E$47,3,FALSE))," ",VLOOKUP(I160,Eje_Pilar!$C$2:$E$47,3,FALSE))</f>
        <v>Pilar 1 Igualdad de Calidad de Vida</v>
      </c>
      <c r="L160" s="98" t="s">
        <v>888</v>
      </c>
      <c r="M160" s="91" t="s">
        <v>1045</v>
      </c>
      <c r="N160" s="99" t="s">
        <v>1384</v>
      </c>
      <c r="O160" s="100">
        <v>35200000</v>
      </c>
      <c r="P160" s="101"/>
      <c r="Q160" s="102"/>
      <c r="R160" s="103"/>
      <c r="S160" s="100"/>
      <c r="T160" s="104">
        <f t="shared" si="31"/>
        <v>35200000</v>
      </c>
      <c r="U160" s="132">
        <v>30933320</v>
      </c>
      <c r="V160" s="105">
        <v>43507</v>
      </c>
      <c r="W160" s="105">
        <v>43507</v>
      </c>
      <c r="X160" s="105">
        <v>43840</v>
      </c>
      <c r="Y160" s="106">
        <v>330</v>
      </c>
      <c r="Z160" s="106"/>
      <c r="AA160" s="107"/>
      <c r="AB160" s="91"/>
      <c r="AC160" s="91" t="s">
        <v>1591</v>
      </c>
      <c r="AD160" s="91"/>
      <c r="AE160" s="91"/>
      <c r="AF160" s="108">
        <f t="shared" si="32"/>
        <v>0.87878750000000005</v>
      </c>
      <c r="AG160" s="109"/>
      <c r="AH160" s="130">
        <f>IF(SUMPRODUCT((A$14:A160=A160)*(B$14:B160=B160)*(C$14:C160=C160))&gt;1,0,1)</f>
        <v>1</v>
      </c>
      <c r="AI160" s="110" t="str">
        <f t="shared" si="27"/>
        <v>Contratos de prestación de servicios profesionales y de apoyo a la gestión</v>
      </c>
      <c r="AJ160" s="110" t="str">
        <f t="shared" si="28"/>
        <v>Contratación directa</v>
      </c>
      <c r="AK160" s="111" t="str">
        <f>IFERROR(VLOOKUP(F160,Tipo!$C$12:$C$27,1,FALSE),"NO")</f>
        <v>Prestación de servicios profesionales y de apoyo a la gestión, o para la ejecución de trabajos artísticos que sólo puedan encomendarse a determinadas personas naturales;</v>
      </c>
      <c r="AL160" s="110" t="str">
        <f t="shared" si="29"/>
        <v>Inversión</v>
      </c>
      <c r="AM160" s="110">
        <f t="shared" si="30"/>
        <v>3</v>
      </c>
    </row>
    <row r="161" spans="1:39" ht="27" customHeight="1" x14ac:dyDescent="0.25">
      <c r="A161" s="91">
        <v>1492019</v>
      </c>
      <c r="B161" s="106">
        <v>2019</v>
      </c>
      <c r="C161" s="92" t="s">
        <v>449</v>
      </c>
      <c r="D161" s="112" t="s">
        <v>161</v>
      </c>
      <c r="E161" s="92" t="s">
        <v>38</v>
      </c>
      <c r="F161" s="93" t="s">
        <v>182</v>
      </c>
      <c r="G161" s="94" t="s">
        <v>750</v>
      </c>
      <c r="H161" s="95" t="s">
        <v>156</v>
      </c>
      <c r="I161" s="96">
        <v>45</v>
      </c>
      <c r="J161" s="97" t="str">
        <f>IF(ISERROR(VLOOKUP(I161,Eje_Pilar!$C$2:$E$47,2,FALSE))," ",VLOOKUP(I161,Eje_Pilar!$C$2:$E$47,2,FALSE))</f>
        <v>Gobernanza e influencia local, regional e internacional</v>
      </c>
      <c r="K161" s="97" t="str">
        <f>IF(ISERROR(VLOOKUP(I161,Eje_Pilar!$C$2:$E$47,3,FALSE))," ",VLOOKUP(I161,Eje_Pilar!$C$2:$E$47,3,FALSE))</f>
        <v>Eje Transversal 4 Gobierno Legitimo, Fortalecimiento Local y Eficiencia</v>
      </c>
      <c r="L161" s="98" t="s">
        <v>885</v>
      </c>
      <c r="M161" s="91" t="s">
        <v>1046</v>
      </c>
      <c r="N161" s="99" t="s">
        <v>1385</v>
      </c>
      <c r="O161" s="100">
        <v>77440000</v>
      </c>
      <c r="P161" s="101"/>
      <c r="Q161" s="102"/>
      <c r="R161" s="103">
        <v>1</v>
      </c>
      <c r="S161" s="100">
        <v>4224000</v>
      </c>
      <c r="T161" s="104">
        <f t="shared" si="31"/>
        <v>81664000</v>
      </c>
      <c r="U161" s="132">
        <v>67584000</v>
      </c>
      <c r="V161" s="105">
        <v>43509</v>
      </c>
      <c r="W161" s="105">
        <v>43509</v>
      </c>
      <c r="X161" s="105">
        <v>43842</v>
      </c>
      <c r="Y161" s="106">
        <v>330</v>
      </c>
      <c r="Z161" s="106"/>
      <c r="AA161" s="107"/>
      <c r="AB161" s="91"/>
      <c r="AC161" s="91" t="s">
        <v>1591</v>
      </c>
      <c r="AD161" s="91"/>
      <c r="AE161" s="91"/>
      <c r="AF161" s="108">
        <f t="shared" si="32"/>
        <v>0.82758620689655171</v>
      </c>
      <c r="AG161" s="109"/>
      <c r="AH161" s="130">
        <f>IF(SUMPRODUCT((A$14:A161=A161)*(B$14:B161=B161)*(C$14:C161=C161))&gt;1,0,1)</f>
        <v>1</v>
      </c>
      <c r="AI161" s="110" t="str">
        <f t="shared" si="27"/>
        <v>Contratos de prestación de servicios profesionales y de apoyo a la gestión</v>
      </c>
      <c r="AJ161" s="110" t="str">
        <f t="shared" si="28"/>
        <v>Contratación directa</v>
      </c>
      <c r="AK161" s="111" t="str">
        <f>IFERROR(VLOOKUP(F161,Tipo!$C$12:$C$27,1,FALSE),"NO")</f>
        <v>Prestación de servicios profesionales y de apoyo a la gestión, o para la ejecución de trabajos artísticos que sólo puedan encomendarse a determinadas personas naturales;</v>
      </c>
      <c r="AL161" s="110" t="str">
        <f t="shared" si="29"/>
        <v>Inversión</v>
      </c>
      <c r="AM161" s="110">
        <f t="shared" si="30"/>
        <v>45</v>
      </c>
    </row>
    <row r="162" spans="1:39" ht="27" customHeight="1" x14ac:dyDescent="0.25">
      <c r="A162" s="91">
        <v>1502019</v>
      </c>
      <c r="B162" s="106">
        <v>2019</v>
      </c>
      <c r="C162" s="92" t="s">
        <v>450</v>
      </c>
      <c r="D162" s="112" t="s">
        <v>161</v>
      </c>
      <c r="E162" s="92" t="s">
        <v>38</v>
      </c>
      <c r="F162" s="93" t="s">
        <v>182</v>
      </c>
      <c r="G162" s="94" t="s">
        <v>751</v>
      </c>
      <c r="H162" s="95" t="s">
        <v>156</v>
      </c>
      <c r="I162" s="96">
        <v>45</v>
      </c>
      <c r="J162" s="97" t="str">
        <f>IF(ISERROR(VLOOKUP(I162,Eje_Pilar!$C$2:$E$47,2,FALSE))," ",VLOOKUP(I162,Eje_Pilar!$C$2:$E$47,2,FALSE))</f>
        <v>Gobernanza e influencia local, regional e internacional</v>
      </c>
      <c r="K162" s="97" t="str">
        <f>IF(ISERROR(VLOOKUP(I162,Eje_Pilar!$C$2:$E$47,3,FALSE))," ",VLOOKUP(I162,Eje_Pilar!$C$2:$E$47,3,FALSE))</f>
        <v>Eje Transversal 4 Gobierno Legitimo, Fortalecimiento Local y Eficiencia</v>
      </c>
      <c r="L162" s="98" t="s">
        <v>885</v>
      </c>
      <c r="M162" s="91" t="s">
        <v>1047</v>
      </c>
      <c r="N162" s="99" t="s">
        <v>1386</v>
      </c>
      <c r="O162" s="100">
        <v>53636000</v>
      </c>
      <c r="P162" s="101"/>
      <c r="Q162" s="102"/>
      <c r="R162" s="103">
        <v>1</v>
      </c>
      <c r="S162" s="100">
        <v>2600553</v>
      </c>
      <c r="T162" s="104">
        <f t="shared" si="31"/>
        <v>56236553</v>
      </c>
      <c r="U162" s="132">
        <v>46484533</v>
      </c>
      <c r="V162" s="105">
        <v>43511</v>
      </c>
      <c r="W162" s="105">
        <v>43511</v>
      </c>
      <c r="X162" s="105">
        <v>43844</v>
      </c>
      <c r="Y162" s="106">
        <v>330</v>
      </c>
      <c r="Z162" s="106"/>
      <c r="AA162" s="107"/>
      <c r="AB162" s="91"/>
      <c r="AC162" s="91" t="s">
        <v>1591</v>
      </c>
      <c r="AD162" s="91"/>
      <c r="AE162" s="91"/>
      <c r="AF162" s="108">
        <f t="shared" si="32"/>
        <v>0.82658930037906131</v>
      </c>
      <c r="AG162" s="109"/>
      <c r="AH162" s="130">
        <f>IF(SUMPRODUCT((A$14:A162=A162)*(B$14:B162=B162)*(C$14:C162=C162))&gt;1,0,1)</f>
        <v>1</v>
      </c>
      <c r="AI162" s="110" t="str">
        <f t="shared" si="27"/>
        <v>Contratos de prestación de servicios profesionales y de apoyo a la gestión</v>
      </c>
      <c r="AJ162" s="110" t="str">
        <f t="shared" si="28"/>
        <v>Contratación directa</v>
      </c>
      <c r="AK162" s="111" t="str">
        <f>IFERROR(VLOOKUP(F162,Tipo!$C$12:$C$27,1,FALSE),"NO")</f>
        <v>Prestación de servicios profesionales y de apoyo a la gestión, o para la ejecución de trabajos artísticos que sólo puedan encomendarse a determinadas personas naturales;</v>
      </c>
      <c r="AL162" s="110" t="str">
        <f t="shared" si="29"/>
        <v>Inversión</v>
      </c>
      <c r="AM162" s="110">
        <f t="shared" si="30"/>
        <v>45</v>
      </c>
    </row>
    <row r="163" spans="1:39" ht="27" customHeight="1" x14ac:dyDescent="0.25">
      <c r="A163" s="91">
        <v>1512019</v>
      </c>
      <c r="B163" s="106">
        <v>2019</v>
      </c>
      <c r="C163" s="92" t="s">
        <v>451</v>
      </c>
      <c r="D163" s="112" t="s">
        <v>161</v>
      </c>
      <c r="E163" s="92" t="s">
        <v>38</v>
      </c>
      <c r="F163" s="93" t="s">
        <v>182</v>
      </c>
      <c r="G163" s="94" t="s">
        <v>749</v>
      </c>
      <c r="H163" s="95" t="s">
        <v>156</v>
      </c>
      <c r="I163" s="96">
        <v>45</v>
      </c>
      <c r="J163" s="97" t="str">
        <f>IF(ISERROR(VLOOKUP(I163,Eje_Pilar!$C$2:$E$47,2,FALSE))," ",VLOOKUP(I163,Eje_Pilar!$C$2:$E$47,2,FALSE))</f>
        <v>Gobernanza e influencia local, regional e internacional</v>
      </c>
      <c r="K163" s="97" t="str">
        <f>IF(ISERROR(VLOOKUP(I163,Eje_Pilar!$C$2:$E$47,3,FALSE))," ",VLOOKUP(I163,Eje_Pilar!$C$2:$E$47,3,FALSE))</f>
        <v>Eje Transversal 4 Gobierno Legitimo, Fortalecimiento Local y Eficiencia</v>
      </c>
      <c r="L163" s="98" t="s">
        <v>885</v>
      </c>
      <c r="M163" s="91" t="s">
        <v>1048</v>
      </c>
      <c r="N163" s="99" t="s">
        <v>1387</v>
      </c>
      <c r="O163" s="100">
        <v>24835800</v>
      </c>
      <c r="P163" s="101"/>
      <c r="Q163" s="102"/>
      <c r="R163" s="103"/>
      <c r="S163" s="100"/>
      <c r="T163" s="104">
        <f t="shared" si="31"/>
        <v>24835800</v>
      </c>
      <c r="U163" s="132">
        <v>21298580</v>
      </c>
      <c r="V163" s="105">
        <v>43514</v>
      </c>
      <c r="W163" s="105">
        <v>43514</v>
      </c>
      <c r="X163" s="105">
        <v>43847</v>
      </c>
      <c r="Y163" s="106">
        <v>330</v>
      </c>
      <c r="Z163" s="106"/>
      <c r="AA163" s="107"/>
      <c r="AB163" s="91"/>
      <c r="AC163" s="91" t="s">
        <v>1591</v>
      </c>
      <c r="AD163" s="91"/>
      <c r="AE163" s="91"/>
      <c r="AF163" s="108">
        <f t="shared" si="32"/>
        <v>0.85757575757575755</v>
      </c>
      <c r="AG163" s="109"/>
      <c r="AH163" s="130">
        <f>IF(SUMPRODUCT((A$14:A163=A163)*(B$14:B163=B163)*(C$14:C163=C163))&gt;1,0,1)</f>
        <v>1</v>
      </c>
      <c r="AI163" s="110" t="str">
        <f t="shared" si="27"/>
        <v>Contratos de prestación de servicios profesionales y de apoyo a la gestión</v>
      </c>
      <c r="AJ163" s="110" t="str">
        <f t="shared" si="28"/>
        <v>Contratación directa</v>
      </c>
      <c r="AK163" s="111" t="str">
        <f>IFERROR(VLOOKUP(F163,Tipo!$C$12:$C$27,1,FALSE),"NO")</f>
        <v>Prestación de servicios profesionales y de apoyo a la gestión, o para la ejecución de trabajos artísticos que sólo puedan encomendarse a determinadas personas naturales;</v>
      </c>
      <c r="AL163" s="110" t="str">
        <f t="shared" si="29"/>
        <v>Inversión</v>
      </c>
      <c r="AM163" s="110">
        <f t="shared" si="30"/>
        <v>45</v>
      </c>
    </row>
    <row r="164" spans="1:39" ht="27" customHeight="1" x14ac:dyDescent="0.25">
      <c r="A164" s="91">
        <v>1522019</v>
      </c>
      <c r="B164" s="106">
        <v>2019</v>
      </c>
      <c r="C164" s="92" t="s">
        <v>452</v>
      </c>
      <c r="D164" s="112" t="s">
        <v>161</v>
      </c>
      <c r="E164" s="92" t="s">
        <v>38</v>
      </c>
      <c r="F164" s="93" t="s">
        <v>182</v>
      </c>
      <c r="G164" s="94" t="s">
        <v>749</v>
      </c>
      <c r="H164" s="95" t="s">
        <v>156</v>
      </c>
      <c r="I164" s="96">
        <v>45</v>
      </c>
      <c r="J164" s="97" t="str">
        <f>IF(ISERROR(VLOOKUP(I164,Eje_Pilar!$C$2:$E$47,2,FALSE))," ",VLOOKUP(I164,Eje_Pilar!$C$2:$E$47,2,FALSE))</f>
        <v>Gobernanza e influencia local, regional e internacional</v>
      </c>
      <c r="K164" s="97" t="str">
        <f>IF(ISERROR(VLOOKUP(I164,Eje_Pilar!$C$2:$E$47,3,FALSE))," ",VLOOKUP(I164,Eje_Pilar!$C$2:$E$47,3,FALSE))</f>
        <v>Eje Transversal 4 Gobierno Legitimo, Fortalecimiento Local y Eficiencia</v>
      </c>
      <c r="L164" s="98" t="s">
        <v>885</v>
      </c>
      <c r="M164" s="91" t="s">
        <v>1049</v>
      </c>
      <c r="N164" s="99" t="s">
        <v>1388</v>
      </c>
      <c r="O164" s="100">
        <v>24835800</v>
      </c>
      <c r="P164" s="101"/>
      <c r="Q164" s="102"/>
      <c r="R164" s="103">
        <v>1</v>
      </c>
      <c r="S164" s="100">
        <v>1354680</v>
      </c>
      <c r="T164" s="104">
        <f t="shared" si="31"/>
        <v>26190480</v>
      </c>
      <c r="U164" s="132">
        <v>23932680</v>
      </c>
      <c r="V164" s="105">
        <v>43509</v>
      </c>
      <c r="W164" s="105">
        <v>43509</v>
      </c>
      <c r="X164" s="105">
        <v>43842</v>
      </c>
      <c r="Y164" s="106">
        <v>330</v>
      </c>
      <c r="Z164" s="106"/>
      <c r="AA164" s="107"/>
      <c r="AB164" s="91"/>
      <c r="AC164" s="91" t="s">
        <v>1591</v>
      </c>
      <c r="AD164" s="91"/>
      <c r="AE164" s="91"/>
      <c r="AF164" s="108">
        <f t="shared" si="32"/>
        <v>0.91379310344827591</v>
      </c>
      <c r="AG164" s="109"/>
      <c r="AH164" s="130">
        <f>IF(SUMPRODUCT((A$14:A164=A164)*(B$14:B164=B164)*(C$14:C164=C164))&gt;1,0,1)</f>
        <v>1</v>
      </c>
      <c r="AI164" s="110" t="str">
        <f t="shared" si="27"/>
        <v>Contratos de prestación de servicios profesionales y de apoyo a la gestión</v>
      </c>
      <c r="AJ164" s="110" t="str">
        <f t="shared" si="28"/>
        <v>Contratación directa</v>
      </c>
      <c r="AK164" s="111" t="str">
        <f>IFERROR(VLOOKUP(F164,Tipo!$C$12:$C$27,1,FALSE),"NO")</f>
        <v>Prestación de servicios profesionales y de apoyo a la gestión, o para la ejecución de trabajos artísticos que sólo puedan encomendarse a determinadas personas naturales;</v>
      </c>
      <c r="AL164" s="110" t="str">
        <f t="shared" si="29"/>
        <v>Inversión</v>
      </c>
      <c r="AM164" s="110">
        <f t="shared" si="30"/>
        <v>45</v>
      </c>
    </row>
    <row r="165" spans="1:39" ht="27" customHeight="1" x14ac:dyDescent="0.25">
      <c r="A165" s="91">
        <v>1532019</v>
      </c>
      <c r="B165" s="106">
        <v>2019</v>
      </c>
      <c r="C165" s="92" t="s">
        <v>453</v>
      </c>
      <c r="D165" s="112" t="s">
        <v>161</v>
      </c>
      <c r="E165" s="92" t="s">
        <v>38</v>
      </c>
      <c r="F165" s="93" t="s">
        <v>182</v>
      </c>
      <c r="G165" s="94" t="s">
        <v>752</v>
      </c>
      <c r="H165" s="95" t="s">
        <v>156</v>
      </c>
      <c r="I165" s="96">
        <v>45</v>
      </c>
      <c r="J165" s="97" t="str">
        <f>IF(ISERROR(VLOOKUP(I165,Eje_Pilar!$C$2:$E$47,2,FALSE))," ",VLOOKUP(I165,Eje_Pilar!$C$2:$E$47,2,FALSE))</f>
        <v>Gobernanza e influencia local, regional e internacional</v>
      </c>
      <c r="K165" s="97" t="str">
        <f>IF(ISERROR(VLOOKUP(I165,Eje_Pilar!$C$2:$E$47,3,FALSE))," ",VLOOKUP(I165,Eje_Pilar!$C$2:$E$47,3,FALSE))</f>
        <v>Eje Transversal 4 Gobierno Legitimo, Fortalecimiento Local y Eficiencia</v>
      </c>
      <c r="L165" s="98" t="s">
        <v>885</v>
      </c>
      <c r="M165" s="91" t="s">
        <v>1050</v>
      </c>
      <c r="N165" s="99" t="s">
        <v>1389</v>
      </c>
      <c r="O165" s="100">
        <v>77440000</v>
      </c>
      <c r="P165" s="101"/>
      <c r="Q165" s="102"/>
      <c r="R165" s="103">
        <v>1</v>
      </c>
      <c r="S165" s="100">
        <v>4224000</v>
      </c>
      <c r="T165" s="104">
        <f t="shared" si="31"/>
        <v>81664000</v>
      </c>
      <c r="U165" s="132">
        <v>67584000</v>
      </c>
      <c r="V165" s="105">
        <v>43509</v>
      </c>
      <c r="W165" s="105">
        <v>43509</v>
      </c>
      <c r="X165" s="105">
        <v>43842</v>
      </c>
      <c r="Y165" s="106">
        <v>330</v>
      </c>
      <c r="Z165" s="106"/>
      <c r="AA165" s="107"/>
      <c r="AB165" s="91"/>
      <c r="AC165" s="91" t="s">
        <v>1591</v>
      </c>
      <c r="AD165" s="91"/>
      <c r="AE165" s="91"/>
      <c r="AF165" s="108">
        <f t="shared" si="32"/>
        <v>0.82758620689655171</v>
      </c>
      <c r="AG165" s="109"/>
      <c r="AH165" s="130">
        <f>IF(SUMPRODUCT((A$14:A165=A165)*(B$14:B165=B165)*(C$14:C165=C165))&gt;1,0,1)</f>
        <v>1</v>
      </c>
      <c r="AI165" s="110" t="str">
        <f t="shared" si="27"/>
        <v>Contratos de prestación de servicios profesionales y de apoyo a la gestión</v>
      </c>
      <c r="AJ165" s="110" t="str">
        <f t="shared" si="28"/>
        <v>Contratación directa</v>
      </c>
      <c r="AK165" s="111" t="str">
        <f>IFERROR(VLOOKUP(F165,Tipo!$C$12:$C$27,1,FALSE),"NO")</f>
        <v>Prestación de servicios profesionales y de apoyo a la gestión, o para la ejecución de trabajos artísticos que sólo puedan encomendarse a determinadas personas naturales;</v>
      </c>
      <c r="AL165" s="110" t="str">
        <f t="shared" si="29"/>
        <v>Inversión</v>
      </c>
      <c r="AM165" s="110">
        <f t="shared" si="30"/>
        <v>45</v>
      </c>
    </row>
    <row r="166" spans="1:39" ht="27" customHeight="1" x14ac:dyDescent="0.25">
      <c r="A166" s="91">
        <v>1542019</v>
      </c>
      <c r="B166" s="106">
        <v>2019</v>
      </c>
      <c r="C166" s="92" t="s">
        <v>454</v>
      </c>
      <c r="D166" s="112" t="s">
        <v>161</v>
      </c>
      <c r="E166" s="92" t="s">
        <v>38</v>
      </c>
      <c r="F166" s="93" t="s">
        <v>182</v>
      </c>
      <c r="G166" s="94" t="s">
        <v>753</v>
      </c>
      <c r="H166" s="95" t="s">
        <v>156</v>
      </c>
      <c r="I166" s="96">
        <v>45</v>
      </c>
      <c r="J166" s="97" t="str">
        <f>IF(ISERROR(VLOOKUP(I166,Eje_Pilar!$C$2:$E$47,2,FALSE))," ",VLOOKUP(I166,Eje_Pilar!$C$2:$E$47,2,FALSE))</f>
        <v>Gobernanza e influencia local, regional e internacional</v>
      </c>
      <c r="K166" s="97" t="str">
        <f>IF(ISERROR(VLOOKUP(I166,Eje_Pilar!$C$2:$E$47,3,FALSE))," ",VLOOKUP(I166,Eje_Pilar!$C$2:$E$47,3,FALSE))</f>
        <v>Eje Transversal 4 Gobierno Legitimo, Fortalecimiento Local y Eficiencia</v>
      </c>
      <c r="L166" s="98" t="s">
        <v>885</v>
      </c>
      <c r="M166" s="91" t="s">
        <v>1051</v>
      </c>
      <c r="N166" s="99" t="s">
        <v>1390</v>
      </c>
      <c r="O166" s="100">
        <v>38500000</v>
      </c>
      <c r="P166" s="101"/>
      <c r="Q166" s="102"/>
      <c r="R166" s="103">
        <v>1</v>
      </c>
      <c r="S166" s="100">
        <v>1866667</v>
      </c>
      <c r="T166" s="104">
        <f t="shared" si="31"/>
        <v>40366667</v>
      </c>
      <c r="U166" s="132">
        <v>36866666</v>
      </c>
      <c r="V166" s="105">
        <v>43510</v>
      </c>
      <c r="W166" s="105">
        <v>43511</v>
      </c>
      <c r="X166" s="105">
        <v>43844</v>
      </c>
      <c r="Y166" s="106">
        <v>330</v>
      </c>
      <c r="Z166" s="106"/>
      <c r="AA166" s="107"/>
      <c r="AB166" s="91"/>
      <c r="AC166" s="91" t="s">
        <v>1591</v>
      </c>
      <c r="AD166" s="91"/>
      <c r="AE166" s="91"/>
      <c r="AF166" s="108">
        <f t="shared" si="32"/>
        <v>0.9132947736309267</v>
      </c>
      <c r="AG166" s="109"/>
      <c r="AH166" s="130">
        <f>IF(SUMPRODUCT((A$14:A166=A166)*(B$14:B166=B166)*(C$14:C166=C166))&gt;1,0,1)</f>
        <v>1</v>
      </c>
      <c r="AI166" s="110" t="str">
        <f t="shared" si="27"/>
        <v>Contratos de prestación de servicios profesionales y de apoyo a la gestión</v>
      </c>
      <c r="AJ166" s="110" t="str">
        <f t="shared" si="28"/>
        <v>Contratación directa</v>
      </c>
      <c r="AK166" s="111" t="str">
        <f>IFERROR(VLOOKUP(F166,Tipo!$C$12:$C$27,1,FALSE),"NO")</f>
        <v>Prestación de servicios profesionales y de apoyo a la gestión, o para la ejecución de trabajos artísticos que sólo puedan encomendarse a determinadas personas naturales;</v>
      </c>
      <c r="AL166" s="110" t="str">
        <f t="shared" si="29"/>
        <v>Inversión</v>
      </c>
      <c r="AM166" s="110">
        <f t="shared" si="30"/>
        <v>45</v>
      </c>
    </row>
    <row r="167" spans="1:39" ht="27" customHeight="1" x14ac:dyDescent="0.25">
      <c r="A167" s="91">
        <v>1552019</v>
      </c>
      <c r="B167" s="106">
        <v>2019</v>
      </c>
      <c r="C167" s="92" t="s">
        <v>455</v>
      </c>
      <c r="D167" s="112" t="s">
        <v>161</v>
      </c>
      <c r="E167" s="92" t="s">
        <v>38</v>
      </c>
      <c r="F167" s="93" t="s">
        <v>182</v>
      </c>
      <c r="G167" s="94" t="s">
        <v>754</v>
      </c>
      <c r="H167" s="95" t="s">
        <v>156</v>
      </c>
      <c r="I167" s="96">
        <v>45</v>
      </c>
      <c r="J167" s="97" t="str">
        <f>IF(ISERROR(VLOOKUP(I167,Eje_Pilar!$C$2:$E$47,2,FALSE))," ",VLOOKUP(I167,Eje_Pilar!$C$2:$E$47,2,FALSE))</f>
        <v>Gobernanza e influencia local, regional e internacional</v>
      </c>
      <c r="K167" s="97" t="str">
        <f>IF(ISERROR(VLOOKUP(I167,Eje_Pilar!$C$2:$E$47,3,FALSE))," ",VLOOKUP(I167,Eje_Pilar!$C$2:$E$47,3,FALSE))</f>
        <v>Eje Transversal 4 Gobierno Legitimo, Fortalecimiento Local y Eficiencia</v>
      </c>
      <c r="L167" s="98" t="s">
        <v>885</v>
      </c>
      <c r="M167" s="91" t="s">
        <v>1052</v>
      </c>
      <c r="N167" s="99" t="s">
        <v>1391</v>
      </c>
      <c r="O167" s="100">
        <v>38500000</v>
      </c>
      <c r="P167" s="101"/>
      <c r="Q167" s="102"/>
      <c r="R167" s="103">
        <v>1</v>
      </c>
      <c r="S167" s="100">
        <v>1866666</v>
      </c>
      <c r="T167" s="104">
        <f t="shared" si="31"/>
        <v>40366666</v>
      </c>
      <c r="U167" s="132">
        <v>1866666</v>
      </c>
      <c r="V167" s="105">
        <v>43510</v>
      </c>
      <c r="W167" s="105">
        <v>43511</v>
      </c>
      <c r="X167" s="105">
        <v>43844</v>
      </c>
      <c r="Y167" s="106">
        <v>330</v>
      </c>
      <c r="Z167" s="106"/>
      <c r="AA167" s="107"/>
      <c r="AB167" s="91"/>
      <c r="AC167" s="91" t="s">
        <v>1591</v>
      </c>
      <c r="AD167" s="91"/>
      <c r="AE167" s="91"/>
      <c r="AF167" s="108">
        <f t="shared" si="32"/>
        <v>4.6242758814909309E-2</v>
      </c>
      <c r="AG167" s="109"/>
      <c r="AH167" s="130">
        <f>IF(SUMPRODUCT((A$14:A167=A167)*(B$14:B167=B167)*(C$14:C167=C167))&gt;1,0,1)</f>
        <v>1</v>
      </c>
      <c r="AI167" s="110" t="str">
        <f t="shared" si="27"/>
        <v>Contratos de prestación de servicios profesionales y de apoyo a la gestión</v>
      </c>
      <c r="AJ167" s="110" t="str">
        <f t="shared" si="28"/>
        <v>Contratación directa</v>
      </c>
      <c r="AK167" s="111" t="str">
        <f>IFERROR(VLOOKUP(F167,Tipo!$C$12:$C$27,1,FALSE),"NO")</f>
        <v>Prestación de servicios profesionales y de apoyo a la gestión, o para la ejecución de trabajos artísticos que sólo puedan encomendarse a determinadas personas naturales;</v>
      </c>
      <c r="AL167" s="110" t="str">
        <f t="shared" si="29"/>
        <v>Inversión</v>
      </c>
      <c r="AM167" s="110">
        <f t="shared" si="30"/>
        <v>45</v>
      </c>
    </row>
    <row r="168" spans="1:39" ht="27" customHeight="1" x14ac:dyDescent="0.25">
      <c r="A168" s="91">
        <v>1562019</v>
      </c>
      <c r="B168" s="106">
        <v>2019</v>
      </c>
      <c r="C168" s="92" t="s">
        <v>456</v>
      </c>
      <c r="D168" s="112" t="s">
        <v>161</v>
      </c>
      <c r="E168" s="92" t="s">
        <v>38</v>
      </c>
      <c r="F168" s="93" t="s">
        <v>182</v>
      </c>
      <c r="G168" s="94" t="s">
        <v>755</v>
      </c>
      <c r="H168" s="95" t="s">
        <v>156</v>
      </c>
      <c r="I168" s="96">
        <v>45</v>
      </c>
      <c r="J168" s="97" t="str">
        <f>IF(ISERROR(VLOOKUP(I168,Eje_Pilar!$C$2:$E$47,2,FALSE))," ",VLOOKUP(I168,Eje_Pilar!$C$2:$E$47,2,FALSE))</f>
        <v>Gobernanza e influencia local, regional e internacional</v>
      </c>
      <c r="K168" s="97" t="str">
        <f>IF(ISERROR(VLOOKUP(I168,Eje_Pilar!$C$2:$E$47,3,FALSE))," ",VLOOKUP(I168,Eje_Pilar!$C$2:$E$47,3,FALSE))</f>
        <v>Eje Transversal 4 Gobierno Legitimo, Fortalecimiento Local y Eficiencia</v>
      </c>
      <c r="L168" s="98" t="s">
        <v>890</v>
      </c>
      <c r="M168" s="91" t="s">
        <v>1053</v>
      </c>
      <c r="N168" s="99" t="s">
        <v>1392</v>
      </c>
      <c r="O168" s="100">
        <v>38500000</v>
      </c>
      <c r="P168" s="101"/>
      <c r="Q168" s="102"/>
      <c r="R168" s="103"/>
      <c r="S168" s="100"/>
      <c r="T168" s="104">
        <f t="shared" si="31"/>
        <v>38500000</v>
      </c>
      <c r="U168" s="132">
        <v>37100000</v>
      </c>
      <c r="V168" s="105">
        <v>43509</v>
      </c>
      <c r="W168" s="105">
        <v>43509</v>
      </c>
      <c r="X168" s="105">
        <v>43842</v>
      </c>
      <c r="Y168" s="106">
        <v>330</v>
      </c>
      <c r="Z168" s="106"/>
      <c r="AA168" s="107"/>
      <c r="AB168" s="91"/>
      <c r="AC168" s="91" t="s">
        <v>1591</v>
      </c>
      <c r="AD168" s="91"/>
      <c r="AE168" s="91"/>
      <c r="AF168" s="108">
        <f t="shared" si="32"/>
        <v>0.96363636363636362</v>
      </c>
      <c r="AG168" s="109"/>
      <c r="AH168" s="130">
        <f>IF(SUMPRODUCT((A$14:A168=A168)*(B$14:B168=B168)*(C$14:C168=C168))&gt;1,0,1)</f>
        <v>1</v>
      </c>
      <c r="AI168" s="110" t="str">
        <f t="shared" si="27"/>
        <v>Contratos de prestación de servicios profesionales y de apoyo a la gestión</v>
      </c>
      <c r="AJ168" s="110" t="str">
        <f t="shared" si="28"/>
        <v>Contratación directa</v>
      </c>
      <c r="AK168" s="111" t="str">
        <f>IFERROR(VLOOKUP(F168,Tipo!$C$12:$C$27,1,FALSE),"NO")</f>
        <v>Prestación de servicios profesionales y de apoyo a la gestión, o para la ejecución de trabajos artísticos que sólo puedan encomendarse a determinadas personas naturales;</v>
      </c>
      <c r="AL168" s="110" t="str">
        <f t="shared" si="29"/>
        <v>Inversión</v>
      </c>
      <c r="AM168" s="110">
        <f t="shared" si="30"/>
        <v>45</v>
      </c>
    </row>
    <row r="169" spans="1:39" ht="27" customHeight="1" x14ac:dyDescent="0.25">
      <c r="A169" s="91">
        <v>1572019</v>
      </c>
      <c r="B169" s="106">
        <v>2019</v>
      </c>
      <c r="C169" s="92" t="s">
        <v>457</v>
      </c>
      <c r="D169" s="112" t="s">
        <v>161</v>
      </c>
      <c r="E169" s="92" t="s">
        <v>38</v>
      </c>
      <c r="F169" s="93" t="s">
        <v>182</v>
      </c>
      <c r="G169" s="94" t="s">
        <v>706</v>
      </c>
      <c r="H169" s="95" t="s">
        <v>156</v>
      </c>
      <c r="I169" s="96">
        <v>45</v>
      </c>
      <c r="J169" s="97" t="str">
        <f>IF(ISERROR(VLOOKUP(I169,Eje_Pilar!$C$2:$E$47,2,FALSE))," ",VLOOKUP(I169,Eje_Pilar!$C$2:$E$47,2,FALSE))</f>
        <v>Gobernanza e influencia local, regional e internacional</v>
      </c>
      <c r="K169" s="97" t="str">
        <f>IF(ISERROR(VLOOKUP(I169,Eje_Pilar!$C$2:$E$47,3,FALSE))," ",VLOOKUP(I169,Eje_Pilar!$C$2:$E$47,3,FALSE))</f>
        <v>Eje Transversal 4 Gobierno Legitimo, Fortalecimiento Local y Eficiencia</v>
      </c>
      <c r="L169" s="98" t="s">
        <v>885</v>
      </c>
      <c r="M169" s="91" t="s">
        <v>1054</v>
      </c>
      <c r="N169" s="99" t="s">
        <v>1393</v>
      </c>
      <c r="O169" s="100">
        <v>34980000</v>
      </c>
      <c r="P169" s="101"/>
      <c r="Q169" s="102"/>
      <c r="R169" s="103">
        <v>1</v>
      </c>
      <c r="S169" s="100">
        <v>1696000</v>
      </c>
      <c r="T169" s="104">
        <f t="shared" si="31"/>
        <v>36676000</v>
      </c>
      <c r="U169" s="132">
        <v>33496000</v>
      </c>
      <c r="V169" s="105">
        <v>43511</v>
      </c>
      <c r="W169" s="105">
        <v>43511</v>
      </c>
      <c r="X169" s="105">
        <v>43844</v>
      </c>
      <c r="Y169" s="106">
        <v>330</v>
      </c>
      <c r="Z169" s="106"/>
      <c r="AA169" s="107"/>
      <c r="AB169" s="91"/>
      <c r="AC169" s="91" t="s">
        <v>1591</v>
      </c>
      <c r="AD169" s="91"/>
      <c r="AE169" s="91"/>
      <c r="AF169" s="108">
        <f t="shared" si="32"/>
        <v>0.91329479768786126</v>
      </c>
      <c r="AG169" s="109"/>
      <c r="AH169" s="130">
        <f>IF(SUMPRODUCT((A$14:A169=A169)*(B$14:B169=B169)*(C$14:C169=C169))&gt;1,0,1)</f>
        <v>1</v>
      </c>
      <c r="AI169" s="110" t="str">
        <f t="shared" si="27"/>
        <v>Contratos de prestación de servicios profesionales y de apoyo a la gestión</v>
      </c>
      <c r="AJ169" s="110" t="str">
        <f t="shared" si="28"/>
        <v>Contratación directa</v>
      </c>
      <c r="AK169" s="111" t="str">
        <f>IFERROR(VLOOKUP(F169,Tipo!$C$12:$C$27,1,FALSE),"NO")</f>
        <v>Prestación de servicios profesionales y de apoyo a la gestión, o para la ejecución de trabajos artísticos que sólo puedan encomendarse a determinadas personas naturales;</v>
      </c>
      <c r="AL169" s="110" t="str">
        <f t="shared" si="29"/>
        <v>Inversión</v>
      </c>
      <c r="AM169" s="110">
        <f t="shared" si="30"/>
        <v>45</v>
      </c>
    </row>
    <row r="170" spans="1:39" ht="27" customHeight="1" x14ac:dyDescent="0.25">
      <c r="A170" s="91">
        <v>1582019</v>
      </c>
      <c r="B170" s="106">
        <v>2019</v>
      </c>
      <c r="C170" s="92" t="s">
        <v>458</v>
      </c>
      <c r="D170" s="112" t="s">
        <v>161</v>
      </c>
      <c r="E170" s="92" t="s">
        <v>38</v>
      </c>
      <c r="F170" s="93" t="s">
        <v>182</v>
      </c>
      <c r="G170" s="94" t="s">
        <v>756</v>
      </c>
      <c r="H170" s="95" t="s">
        <v>156</v>
      </c>
      <c r="I170" s="96">
        <v>45</v>
      </c>
      <c r="J170" s="97" t="str">
        <f>IF(ISERROR(VLOOKUP(I170,Eje_Pilar!$C$2:$E$47,2,FALSE))," ",VLOOKUP(I170,Eje_Pilar!$C$2:$E$47,2,FALSE))</f>
        <v>Gobernanza e influencia local, regional e internacional</v>
      </c>
      <c r="K170" s="97" t="str">
        <f>IF(ISERROR(VLOOKUP(I170,Eje_Pilar!$C$2:$E$47,3,FALSE))," ",VLOOKUP(I170,Eje_Pilar!$C$2:$E$47,3,FALSE))</f>
        <v>Eje Transversal 4 Gobierno Legitimo, Fortalecimiento Local y Eficiencia</v>
      </c>
      <c r="L170" s="98" t="s">
        <v>885</v>
      </c>
      <c r="M170" s="91" t="s">
        <v>1055</v>
      </c>
      <c r="N170" s="99" t="s">
        <v>1394</v>
      </c>
      <c r="O170" s="100">
        <v>24860000</v>
      </c>
      <c r="P170" s="101"/>
      <c r="Q170" s="102"/>
      <c r="R170" s="103">
        <v>1</v>
      </c>
      <c r="S170" s="100">
        <v>1205333</v>
      </c>
      <c r="T170" s="104">
        <f t="shared" si="31"/>
        <v>26065333</v>
      </c>
      <c r="U170" s="132">
        <v>4705333</v>
      </c>
      <c r="V170" s="105">
        <v>43510</v>
      </c>
      <c r="W170" s="105">
        <v>43511</v>
      </c>
      <c r="X170" s="105">
        <v>43844</v>
      </c>
      <c r="Y170" s="106">
        <v>330</v>
      </c>
      <c r="Z170" s="106"/>
      <c r="AA170" s="107"/>
      <c r="AB170" s="91"/>
      <c r="AC170" s="91" t="s">
        <v>1591</v>
      </c>
      <c r="AD170" s="91"/>
      <c r="AE170" s="91"/>
      <c r="AF170" s="108">
        <f t="shared" si="32"/>
        <v>0.18052073226917914</v>
      </c>
      <c r="AG170" s="109"/>
      <c r="AH170" s="130">
        <f>IF(SUMPRODUCT((A$14:A170=A170)*(B$14:B170=B170)*(C$14:C170=C170))&gt;1,0,1)</f>
        <v>1</v>
      </c>
      <c r="AI170" s="110" t="str">
        <f t="shared" si="27"/>
        <v>Contratos de prestación de servicios profesionales y de apoyo a la gestión</v>
      </c>
      <c r="AJ170" s="110" t="str">
        <f t="shared" si="28"/>
        <v>Contratación directa</v>
      </c>
      <c r="AK170" s="111" t="str">
        <f>IFERROR(VLOOKUP(F170,Tipo!$C$12:$C$27,1,FALSE),"NO")</f>
        <v>Prestación de servicios profesionales y de apoyo a la gestión, o para la ejecución de trabajos artísticos que sólo puedan encomendarse a determinadas personas naturales;</v>
      </c>
      <c r="AL170" s="110" t="str">
        <f t="shared" si="29"/>
        <v>Inversión</v>
      </c>
      <c r="AM170" s="110">
        <f t="shared" si="30"/>
        <v>45</v>
      </c>
    </row>
    <row r="171" spans="1:39" ht="27" customHeight="1" x14ac:dyDescent="0.25">
      <c r="A171" s="91">
        <v>1592019</v>
      </c>
      <c r="B171" s="106">
        <v>2019</v>
      </c>
      <c r="C171" s="92" t="s">
        <v>459</v>
      </c>
      <c r="D171" s="112" t="s">
        <v>161</v>
      </c>
      <c r="E171" s="92" t="s">
        <v>38</v>
      </c>
      <c r="F171" s="93" t="s">
        <v>182</v>
      </c>
      <c r="G171" s="94" t="s">
        <v>757</v>
      </c>
      <c r="H171" s="95" t="s">
        <v>156</v>
      </c>
      <c r="I171" s="96">
        <v>45</v>
      </c>
      <c r="J171" s="97" t="str">
        <f>IF(ISERROR(VLOOKUP(I171,Eje_Pilar!$C$2:$E$47,2,FALSE))," ",VLOOKUP(I171,Eje_Pilar!$C$2:$E$47,2,FALSE))</f>
        <v>Gobernanza e influencia local, regional e internacional</v>
      </c>
      <c r="K171" s="97" t="str">
        <f>IF(ISERROR(VLOOKUP(I171,Eje_Pilar!$C$2:$E$47,3,FALSE))," ",VLOOKUP(I171,Eje_Pilar!$C$2:$E$47,3,FALSE))</f>
        <v>Eje Transversal 4 Gobierno Legitimo, Fortalecimiento Local y Eficiencia</v>
      </c>
      <c r="L171" s="98" t="s">
        <v>885</v>
      </c>
      <c r="M171" s="91" t="s">
        <v>1056</v>
      </c>
      <c r="N171" s="99" t="s">
        <v>1395</v>
      </c>
      <c r="O171" s="100">
        <v>52470000</v>
      </c>
      <c r="P171" s="101"/>
      <c r="Q171" s="102"/>
      <c r="R171" s="103"/>
      <c r="S171" s="100">
        <v>2703000</v>
      </c>
      <c r="T171" s="104">
        <f t="shared" si="31"/>
        <v>55173000</v>
      </c>
      <c r="U171" s="132">
        <v>50403000</v>
      </c>
      <c r="V171" s="105">
        <v>43510</v>
      </c>
      <c r="W171" s="105">
        <v>43510</v>
      </c>
      <c r="X171" s="105">
        <v>43843</v>
      </c>
      <c r="Y171" s="106">
        <v>330</v>
      </c>
      <c r="Z171" s="106"/>
      <c r="AA171" s="107"/>
      <c r="AB171" s="91"/>
      <c r="AC171" s="91" t="s">
        <v>1591</v>
      </c>
      <c r="AD171" s="91"/>
      <c r="AE171" s="91"/>
      <c r="AF171" s="108">
        <f t="shared" si="32"/>
        <v>0.91354466858789629</v>
      </c>
      <c r="AG171" s="109"/>
      <c r="AH171" s="130">
        <f>IF(SUMPRODUCT((A$14:A171=A171)*(B$14:B171=B171)*(C$14:C171=C171))&gt;1,0,1)</f>
        <v>1</v>
      </c>
      <c r="AI171" s="110" t="str">
        <f t="shared" si="27"/>
        <v>Contratos de prestación de servicios profesionales y de apoyo a la gestión</v>
      </c>
      <c r="AJ171" s="110" t="str">
        <f t="shared" si="28"/>
        <v>Contratación directa</v>
      </c>
      <c r="AK171" s="111" t="str">
        <f>IFERROR(VLOOKUP(F171,Tipo!$C$12:$C$27,1,FALSE),"NO")</f>
        <v>Prestación de servicios profesionales y de apoyo a la gestión, o para la ejecución de trabajos artísticos que sólo puedan encomendarse a determinadas personas naturales;</v>
      </c>
      <c r="AL171" s="110" t="str">
        <f t="shared" si="29"/>
        <v>Inversión</v>
      </c>
      <c r="AM171" s="110">
        <f t="shared" si="30"/>
        <v>45</v>
      </c>
    </row>
    <row r="172" spans="1:39" ht="27" customHeight="1" x14ac:dyDescent="0.25">
      <c r="A172" s="91">
        <v>1602019</v>
      </c>
      <c r="B172" s="106">
        <v>2019</v>
      </c>
      <c r="C172" s="92" t="s">
        <v>460</v>
      </c>
      <c r="D172" s="112" t="s">
        <v>161</v>
      </c>
      <c r="E172" s="92" t="s">
        <v>38</v>
      </c>
      <c r="F172" s="93" t="s">
        <v>182</v>
      </c>
      <c r="G172" s="94" t="s">
        <v>758</v>
      </c>
      <c r="H172" s="95" t="s">
        <v>156</v>
      </c>
      <c r="I172" s="96">
        <v>45</v>
      </c>
      <c r="J172" s="97" t="str">
        <f>IF(ISERROR(VLOOKUP(I172,Eje_Pilar!$C$2:$E$47,2,FALSE))," ",VLOOKUP(I172,Eje_Pilar!$C$2:$E$47,2,FALSE))</f>
        <v>Gobernanza e influencia local, regional e internacional</v>
      </c>
      <c r="K172" s="97" t="str">
        <f>IF(ISERROR(VLOOKUP(I172,Eje_Pilar!$C$2:$E$47,3,FALSE))," ",VLOOKUP(I172,Eje_Pilar!$C$2:$E$47,3,FALSE))</f>
        <v>Eje Transversal 4 Gobierno Legitimo, Fortalecimiento Local y Eficiencia</v>
      </c>
      <c r="L172" s="98" t="s">
        <v>885</v>
      </c>
      <c r="M172" s="91" t="s">
        <v>1057</v>
      </c>
      <c r="N172" s="99" t="s">
        <v>1396</v>
      </c>
      <c r="O172" s="100">
        <v>33250000</v>
      </c>
      <c r="P172" s="101"/>
      <c r="Q172" s="102"/>
      <c r="R172" s="103">
        <v>1</v>
      </c>
      <c r="S172" s="100">
        <v>16625000</v>
      </c>
      <c r="T172" s="104">
        <f t="shared" si="31"/>
        <v>49875000</v>
      </c>
      <c r="U172" s="132">
        <v>33250000</v>
      </c>
      <c r="V172" s="105">
        <v>43511</v>
      </c>
      <c r="W172" s="105">
        <v>43514</v>
      </c>
      <c r="X172" s="105">
        <v>43725</v>
      </c>
      <c r="Y172" s="106">
        <v>210</v>
      </c>
      <c r="Z172" s="106"/>
      <c r="AA172" s="107"/>
      <c r="AB172" s="91"/>
      <c r="AC172" s="91" t="s">
        <v>1591</v>
      </c>
      <c r="AD172" s="91"/>
      <c r="AE172" s="91"/>
      <c r="AF172" s="108">
        <f t="shared" si="32"/>
        <v>0.66666666666666663</v>
      </c>
      <c r="AG172" s="109"/>
      <c r="AH172" s="130">
        <f>IF(SUMPRODUCT((A$14:A172=A172)*(B$14:B172=B172)*(C$14:C172=C172))&gt;1,0,1)</f>
        <v>1</v>
      </c>
      <c r="AI172" s="110" t="str">
        <f t="shared" si="27"/>
        <v>Contratos de prestación de servicios profesionales y de apoyo a la gestión</v>
      </c>
      <c r="AJ172" s="110" t="str">
        <f t="shared" si="28"/>
        <v>Contratación directa</v>
      </c>
      <c r="AK172" s="111" t="str">
        <f>IFERROR(VLOOKUP(F172,Tipo!$C$12:$C$27,1,FALSE),"NO")</f>
        <v>Prestación de servicios profesionales y de apoyo a la gestión, o para la ejecución de trabajos artísticos que sólo puedan encomendarse a determinadas personas naturales;</v>
      </c>
      <c r="AL172" s="110" t="str">
        <f t="shared" si="29"/>
        <v>Inversión</v>
      </c>
      <c r="AM172" s="110">
        <f t="shared" si="30"/>
        <v>45</v>
      </c>
    </row>
    <row r="173" spans="1:39" ht="27" customHeight="1" x14ac:dyDescent="0.25">
      <c r="A173" s="91">
        <v>1612019</v>
      </c>
      <c r="B173" s="106">
        <v>2019</v>
      </c>
      <c r="C173" s="92" t="s">
        <v>461</v>
      </c>
      <c r="D173" s="112" t="s">
        <v>161</v>
      </c>
      <c r="E173" s="92" t="s">
        <v>38</v>
      </c>
      <c r="F173" s="93" t="s">
        <v>182</v>
      </c>
      <c r="G173" s="94" t="s">
        <v>759</v>
      </c>
      <c r="H173" s="95" t="s">
        <v>156</v>
      </c>
      <c r="I173" s="96">
        <v>45</v>
      </c>
      <c r="J173" s="97" t="str">
        <f>IF(ISERROR(VLOOKUP(I173,Eje_Pilar!$C$2:$E$47,2,FALSE))," ",VLOOKUP(I173,Eje_Pilar!$C$2:$E$47,2,FALSE))</f>
        <v>Gobernanza e influencia local, regional e internacional</v>
      </c>
      <c r="K173" s="97" t="str">
        <f>IF(ISERROR(VLOOKUP(I173,Eje_Pilar!$C$2:$E$47,3,FALSE))," ",VLOOKUP(I173,Eje_Pilar!$C$2:$E$47,3,FALSE))</f>
        <v>Eje Transversal 4 Gobierno Legitimo, Fortalecimiento Local y Eficiencia</v>
      </c>
      <c r="L173" s="98" t="s">
        <v>885</v>
      </c>
      <c r="M173" s="91" t="s">
        <v>1058</v>
      </c>
      <c r="N173" s="99" t="s">
        <v>1397</v>
      </c>
      <c r="O173" s="100">
        <v>77440000</v>
      </c>
      <c r="P173" s="101"/>
      <c r="Q173" s="102"/>
      <c r="R173" s="103">
        <v>1</v>
      </c>
      <c r="S173" s="100">
        <v>3989333</v>
      </c>
      <c r="T173" s="104">
        <f t="shared" si="31"/>
        <v>81429333</v>
      </c>
      <c r="U173" s="132">
        <v>66880000</v>
      </c>
      <c r="V173" s="105">
        <v>43510</v>
      </c>
      <c r="W173" s="105">
        <v>43510</v>
      </c>
      <c r="X173" s="105">
        <v>43843</v>
      </c>
      <c r="Y173" s="106">
        <v>330</v>
      </c>
      <c r="Z173" s="106"/>
      <c r="AA173" s="107"/>
      <c r="AB173" s="91"/>
      <c r="AC173" s="91" t="s">
        <v>1591</v>
      </c>
      <c r="AD173" s="91"/>
      <c r="AE173" s="91"/>
      <c r="AF173" s="108">
        <f t="shared" si="32"/>
        <v>0.82132565177710593</v>
      </c>
      <c r="AG173" s="109"/>
      <c r="AH173" s="130">
        <f>IF(SUMPRODUCT((A$14:A173=A173)*(B$14:B173=B173)*(C$14:C173=C173))&gt;1,0,1)</f>
        <v>1</v>
      </c>
      <c r="AI173" s="110" t="str">
        <f t="shared" si="27"/>
        <v>Contratos de prestación de servicios profesionales y de apoyo a la gestión</v>
      </c>
      <c r="AJ173" s="110" t="str">
        <f t="shared" si="28"/>
        <v>Contratación directa</v>
      </c>
      <c r="AK173" s="111" t="str">
        <f>IFERROR(VLOOKUP(F173,Tipo!$C$12:$C$27,1,FALSE),"NO")</f>
        <v>Prestación de servicios profesionales y de apoyo a la gestión, o para la ejecución de trabajos artísticos que sólo puedan encomendarse a determinadas personas naturales;</v>
      </c>
      <c r="AL173" s="110" t="str">
        <f t="shared" si="29"/>
        <v>Inversión</v>
      </c>
      <c r="AM173" s="110">
        <f t="shared" si="30"/>
        <v>45</v>
      </c>
    </row>
    <row r="174" spans="1:39" ht="27" customHeight="1" x14ac:dyDescent="0.25">
      <c r="A174" s="91">
        <v>1622019</v>
      </c>
      <c r="B174" s="106">
        <v>2019</v>
      </c>
      <c r="C174" s="92" t="s">
        <v>462</v>
      </c>
      <c r="D174" s="112" t="s">
        <v>161</v>
      </c>
      <c r="E174" s="92" t="s">
        <v>38</v>
      </c>
      <c r="F174" s="93" t="s">
        <v>182</v>
      </c>
      <c r="G174" s="94" t="s">
        <v>760</v>
      </c>
      <c r="H174" s="95" t="s">
        <v>156</v>
      </c>
      <c r="I174" s="96">
        <v>45</v>
      </c>
      <c r="J174" s="97" t="str">
        <f>IF(ISERROR(VLOOKUP(I174,Eje_Pilar!$C$2:$E$47,2,FALSE))," ",VLOOKUP(I174,Eje_Pilar!$C$2:$E$47,2,FALSE))</f>
        <v>Gobernanza e influencia local, regional e internacional</v>
      </c>
      <c r="K174" s="97" t="str">
        <f>IF(ISERROR(VLOOKUP(I174,Eje_Pilar!$C$2:$E$47,3,FALSE))," ",VLOOKUP(I174,Eje_Pilar!$C$2:$E$47,3,FALSE))</f>
        <v>Eje Transversal 4 Gobierno Legitimo, Fortalecimiento Local y Eficiencia</v>
      </c>
      <c r="L174" s="98" t="s">
        <v>885</v>
      </c>
      <c r="M174" s="91" t="s">
        <v>1059</v>
      </c>
      <c r="N174" s="99" t="s">
        <v>1398</v>
      </c>
      <c r="O174" s="100">
        <v>24200000</v>
      </c>
      <c r="P174" s="101"/>
      <c r="Q174" s="102"/>
      <c r="R174" s="103"/>
      <c r="S174" s="100">
        <v>1320000</v>
      </c>
      <c r="T174" s="104">
        <f t="shared" si="31"/>
        <v>25520000</v>
      </c>
      <c r="U174" s="132">
        <v>23320000</v>
      </c>
      <c r="V174" s="105">
        <v>43509</v>
      </c>
      <c r="W174" s="105">
        <v>43509</v>
      </c>
      <c r="X174" s="105">
        <v>43842</v>
      </c>
      <c r="Y174" s="106">
        <v>330</v>
      </c>
      <c r="Z174" s="106"/>
      <c r="AA174" s="107"/>
      <c r="AB174" s="91"/>
      <c r="AC174" s="91" t="s">
        <v>1591</v>
      </c>
      <c r="AD174" s="91"/>
      <c r="AE174" s="91"/>
      <c r="AF174" s="108">
        <f t="shared" si="32"/>
        <v>0.91379310344827591</v>
      </c>
      <c r="AG174" s="109"/>
      <c r="AH174" s="130">
        <f>IF(SUMPRODUCT((A$14:A174=A174)*(B$14:B174=B174)*(C$14:C174=C174))&gt;1,0,1)</f>
        <v>1</v>
      </c>
      <c r="AI174" s="110" t="str">
        <f t="shared" si="27"/>
        <v>Contratos de prestación de servicios profesionales y de apoyo a la gestión</v>
      </c>
      <c r="AJ174" s="110" t="str">
        <f t="shared" si="28"/>
        <v>Contratación directa</v>
      </c>
      <c r="AK174" s="111" t="str">
        <f>IFERROR(VLOOKUP(F174,Tipo!$C$12:$C$27,1,FALSE),"NO")</f>
        <v>Prestación de servicios profesionales y de apoyo a la gestión, o para la ejecución de trabajos artísticos que sólo puedan encomendarse a determinadas personas naturales;</v>
      </c>
      <c r="AL174" s="110" t="str">
        <f t="shared" si="29"/>
        <v>Inversión</v>
      </c>
      <c r="AM174" s="110">
        <f t="shared" si="30"/>
        <v>45</v>
      </c>
    </row>
    <row r="175" spans="1:39" ht="27" customHeight="1" x14ac:dyDescent="0.25">
      <c r="A175" s="91">
        <v>1632019</v>
      </c>
      <c r="B175" s="106">
        <v>2019</v>
      </c>
      <c r="C175" s="92" t="s">
        <v>463</v>
      </c>
      <c r="D175" s="112" t="s">
        <v>161</v>
      </c>
      <c r="E175" s="92" t="s">
        <v>38</v>
      </c>
      <c r="F175" s="93" t="s">
        <v>182</v>
      </c>
      <c r="G175" s="94" t="s">
        <v>761</v>
      </c>
      <c r="H175" s="95" t="s">
        <v>156</v>
      </c>
      <c r="I175" s="96">
        <v>45</v>
      </c>
      <c r="J175" s="97" t="str">
        <f>IF(ISERROR(VLOOKUP(I175,Eje_Pilar!$C$2:$E$47,2,FALSE))," ",VLOOKUP(I175,Eje_Pilar!$C$2:$E$47,2,FALSE))</f>
        <v>Gobernanza e influencia local, regional e internacional</v>
      </c>
      <c r="K175" s="97" t="str">
        <f>IF(ISERROR(VLOOKUP(I175,Eje_Pilar!$C$2:$E$47,3,FALSE))," ",VLOOKUP(I175,Eje_Pilar!$C$2:$E$47,3,FALSE))</f>
        <v>Eje Transversal 4 Gobierno Legitimo, Fortalecimiento Local y Eficiencia</v>
      </c>
      <c r="L175" s="98" t="s">
        <v>885</v>
      </c>
      <c r="M175" s="91" t="s">
        <v>1060</v>
      </c>
      <c r="N175" s="99" t="s">
        <v>1399</v>
      </c>
      <c r="O175" s="100">
        <v>24200000</v>
      </c>
      <c r="P175" s="101"/>
      <c r="Q175" s="102"/>
      <c r="R175" s="103"/>
      <c r="S175" s="100">
        <v>1320000</v>
      </c>
      <c r="T175" s="104">
        <f t="shared" si="31"/>
        <v>25520000</v>
      </c>
      <c r="U175" s="132">
        <v>23320000</v>
      </c>
      <c r="V175" s="105">
        <v>43509</v>
      </c>
      <c r="W175" s="105">
        <v>43509</v>
      </c>
      <c r="X175" s="105">
        <v>43842</v>
      </c>
      <c r="Y175" s="106">
        <v>330</v>
      </c>
      <c r="Z175" s="106"/>
      <c r="AA175" s="107"/>
      <c r="AB175" s="91"/>
      <c r="AC175" s="91" t="s">
        <v>1591</v>
      </c>
      <c r="AD175" s="91"/>
      <c r="AE175" s="91"/>
      <c r="AF175" s="108">
        <f t="shared" si="32"/>
        <v>0.91379310344827591</v>
      </c>
      <c r="AG175" s="109"/>
      <c r="AH175" s="130">
        <f>IF(SUMPRODUCT((A$14:A175=A175)*(B$14:B175=B175)*(C$14:C175=C175))&gt;1,0,1)</f>
        <v>1</v>
      </c>
      <c r="AI175" s="110" t="str">
        <f t="shared" si="27"/>
        <v>Contratos de prestación de servicios profesionales y de apoyo a la gestión</v>
      </c>
      <c r="AJ175" s="110" t="str">
        <f t="shared" si="28"/>
        <v>Contratación directa</v>
      </c>
      <c r="AK175" s="111" t="str">
        <f>IFERROR(VLOOKUP(F175,Tipo!$C$12:$C$27,1,FALSE),"NO")</f>
        <v>Prestación de servicios profesionales y de apoyo a la gestión, o para la ejecución de trabajos artísticos que sólo puedan encomendarse a determinadas personas naturales;</v>
      </c>
      <c r="AL175" s="110" t="str">
        <f t="shared" si="29"/>
        <v>Inversión</v>
      </c>
      <c r="AM175" s="110">
        <f t="shared" si="30"/>
        <v>45</v>
      </c>
    </row>
    <row r="176" spans="1:39" ht="27" customHeight="1" x14ac:dyDescent="0.25">
      <c r="A176" s="91">
        <v>1642019</v>
      </c>
      <c r="B176" s="106">
        <v>2019</v>
      </c>
      <c r="C176" s="92" t="s">
        <v>464</v>
      </c>
      <c r="D176" s="112" t="s">
        <v>161</v>
      </c>
      <c r="E176" s="92" t="s">
        <v>38</v>
      </c>
      <c r="F176" s="93" t="s">
        <v>182</v>
      </c>
      <c r="G176" s="94" t="s">
        <v>760</v>
      </c>
      <c r="H176" s="95" t="s">
        <v>156</v>
      </c>
      <c r="I176" s="96">
        <v>45</v>
      </c>
      <c r="J176" s="97" t="str">
        <f>IF(ISERROR(VLOOKUP(I176,Eje_Pilar!$C$2:$E$47,2,FALSE))," ",VLOOKUP(I176,Eje_Pilar!$C$2:$E$47,2,FALSE))</f>
        <v>Gobernanza e influencia local, regional e internacional</v>
      </c>
      <c r="K176" s="97" t="str">
        <f>IF(ISERROR(VLOOKUP(I176,Eje_Pilar!$C$2:$E$47,3,FALSE))," ",VLOOKUP(I176,Eje_Pilar!$C$2:$E$47,3,FALSE))</f>
        <v>Eje Transversal 4 Gobierno Legitimo, Fortalecimiento Local y Eficiencia</v>
      </c>
      <c r="L176" s="98" t="s">
        <v>885</v>
      </c>
      <c r="M176" s="91" t="s">
        <v>1061</v>
      </c>
      <c r="N176" s="99" t="s">
        <v>1400</v>
      </c>
      <c r="O176" s="100">
        <v>24200000</v>
      </c>
      <c r="P176" s="101"/>
      <c r="Q176" s="102"/>
      <c r="R176" s="103"/>
      <c r="S176" s="100">
        <v>1320000</v>
      </c>
      <c r="T176" s="104">
        <f t="shared" si="31"/>
        <v>25520000</v>
      </c>
      <c r="U176" s="132">
        <v>23320000</v>
      </c>
      <c r="V176" s="105">
        <v>43509</v>
      </c>
      <c r="W176" s="105">
        <v>43509</v>
      </c>
      <c r="X176" s="105">
        <v>43842</v>
      </c>
      <c r="Y176" s="106">
        <v>330</v>
      </c>
      <c r="Z176" s="106"/>
      <c r="AA176" s="107"/>
      <c r="AB176" s="91"/>
      <c r="AC176" s="91" t="s">
        <v>1591</v>
      </c>
      <c r="AD176" s="91"/>
      <c r="AE176" s="91"/>
      <c r="AF176" s="108">
        <f t="shared" si="32"/>
        <v>0.91379310344827591</v>
      </c>
      <c r="AG176" s="109"/>
      <c r="AH176" s="130">
        <f>IF(SUMPRODUCT((A$14:A176=A176)*(B$14:B176=B176)*(C$14:C176=C176))&gt;1,0,1)</f>
        <v>1</v>
      </c>
      <c r="AI176" s="110" t="str">
        <f t="shared" si="27"/>
        <v>Contratos de prestación de servicios profesionales y de apoyo a la gestión</v>
      </c>
      <c r="AJ176" s="110" t="str">
        <f t="shared" si="28"/>
        <v>Contratación directa</v>
      </c>
      <c r="AK176" s="111" t="str">
        <f>IFERROR(VLOOKUP(F176,Tipo!$C$12:$C$27,1,FALSE),"NO")</f>
        <v>Prestación de servicios profesionales y de apoyo a la gestión, o para la ejecución de trabajos artísticos que sólo puedan encomendarse a determinadas personas naturales;</v>
      </c>
      <c r="AL176" s="110" t="str">
        <f t="shared" si="29"/>
        <v>Inversión</v>
      </c>
      <c r="AM176" s="110">
        <f t="shared" si="30"/>
        <v>45</v>
      </c>
    </row>
    <row r="177" spans="1:39" ht="27" customHeight="1" x14ac:dyDescent="0.25">
      <c r="A177" s="91">
        <v>1652019</v>
      </c>
      <c r="B177" s="106">
        <v>2019</v>
      </c>
      <c r="C177" s="92" t="s">
        <v>465</v>
      </c>
      <c r="D177" s="112" t="s">
        <v>161</v>
      </c>
      <c r="E177" s="92" t="s">
        <v>38</v>
      </c>
      <c r="F177" s="93" t="s">
        <v>182</v>
      </c>
      <c r="G177" s="94" t="s">
        <v>760</v>
      </c>
      <c r="H177" s="95" t="s">
        <v>156</v>
      </c>
      <c r="I177" s="96">
        <v>45</v>
      </c>
      <c r="J177" s="97" t="str">
        <f>IF(ISERROR(VLOOKUP(I177,Eje_Pilar!$C$2:$E$47,2,FALSE))," ",VLOOKUP(I177,Eje_Pilar!$C$2:$E$47,2,FALSE))</f>
        <v>Gobernanza e influencia local, regional e internacional</v>
      </c>
      <c r="K177" s="97" t="str">
        <f>IF(ISERROR(VLOOKUP(I177,Eje_Pilar!$C$2:$E$47,3,FALSE))," ",VLOOKUP(I177,Eje_Pilar!$C$2:$E$47,3,FALSE))</f>
        <v>Eje Transversal 4 Gobierno Legitimo, Fortalecimiento Local y Eficiencia</v>
      </c>
      <c r="L177" s="98" t="s">
        <v>885</v>
      </c>
      <c r="M177" s="91" t="s">
        <v>1062</v>
      </c>
      <c r="N177" s="99" t="s">
        <v>1401</v>
      </c>
      <c r="O177" s="100">
        <v>24200000</v>
      </c>
      <c r="P177" s="101"/>
      <c r="Q177" s="102"/>
      <c r="R177" s="103">
        <v>1</v>
      </c>
      <c r="S177" s="100">
        <v>1320000</v>
      </c>
      <c r="T177" s="104">
        <f t="shared" si="31"/>
        <v>25520000</v>
      </c>
      <c r="U177" s="132">
        <v>23320000</v>
      </c>
      <c r="V177" s="105">
        <v>43509</v>
      </c>
      <c r="W177" s="105">
        <v>43509</v>
      </c>
      <c r="X177" s="105">
        <v>43842</v>
      </c>
      <c r="Y177" s="106">
        <v>330</v>
      </c>
      <c r="Z177" s="106"/>
      <c r="AA177" s="107"/>
      <c r="AB177" s="91"/>
      <c r="AC177" s="91" t="s">
        <v>1591</v>
      </c>
      <c r="AD177" s="91"/>
      <c r="AE177" s="91"/>
      <c r="AF177" s="108">
        <f t="shared" si="32"/>
        <v>0.91379310344827591</v>
      </c>
      <c r="AG177" s="109"/>
      <c r="AH177" s="130">
        <f>IF(SUMPRODUCT((A$14:A177=A177)*(B$14:B177=B177)*(C$14:C177=C177))&gt;1,0,1)</f>
        <v>1</v>
      </c>
      <c r="AI177" s="110" t="str">
        <f t="shared" ref="AI177:AI240" si="33">IFERROR(VLOOKUP(D177,tipo,1,FALSE),"NO")</f>
        <v>Contratos de prestación de servicios profesionales y de apoyo a la gestión</v>
      </c>
      <c r="AJ177" s="110" t="str">
        <f t="shared" ref="AJ177:AJ240" si="34">IFERROR(VLOOKUP(E177,modal,1,FALSE),"NO")</f>
        <v>Contratación directa</v>
      </c>
      <c r="AK177" s="111" t="str">
        <f>IFERROR(VLOOKUP(F177,Tipo!$C$12:$C$27,1,FALSE),"NO")</f>
        <v>Prestación de servicios profesionales y de apoyo a la gestión, o para la ejecución de trabajos artísticos que sólo puedan encomendarse a determinadas personas naturales;</v>
      </c>
      <c r="AL177" s="110" t="str">
        <f t="shared" ref="AL177:AL240" si="35">IFERROR(VLOOKUP(H177,afectacion,1,FALSE),"NO")</f>
        <v>Inversión</v>
      </c>
      <c r="AM177" s="110">
        <f t="shared" ref="AM177:AM240" si="36">IFERROR(VLOOKUP(I177,programa,1,FALSE),"NO")</f>
        <v>45</v>
      </c>
    </row>
    <row r="178" spans="1:39" ht="27" customHeight="1" x14ac:dyDescent="0.25">
      <c r="A178" s="91">
        <v>1662019</v>
      </c>
      <c r="B178" s="106">
        <v>2019</v>
      </c>
      <c r="C178" s="92" t="s">
        <v>466</v>
      </c>
      <c r="D178" s="112" t="s">
        <v>161</v>
      </c>
      <c r="E178" s="92" t="s">
        <v>38</v>
      </c>
      <c r="F178" s="93" t="s">
        <v>182</v>
      </c>
      <c r="G178" s="94" t="s">
        <v>760</v>
      </c>
      <c r="H178" s="95" t="s">
        <v>156</v>
      </c>
      <c r="I178" s="96">
        <v>45</v>
      </c>
      <c r="J178" s="97" t="str">
        <f>IF(ISERROR(VLOOKUP(I178,Eje_Pilar!$C$2:$E$47,2,FALSE))," ",VLOOKUP(I178,Eje_Pilar!$C$2:$E$47,2,FALSE))</f>
        <v>Gobernanza e influencia local, regional e internacional</v>
      </c>
      <c r="K178" s="97" t="str">
        <f>IF(ISERROR(VLOOKUP(I178,Eje_Pilar!$C$2:$E$47,3,FALSE))," ",VLOOKUP(I178,Eje_Pilar!$C$2:$E$47,3,FALSE))</f>
        <v>Eje Transversal 4 Gobierno Legitimo, Fortalecimiento Local y Eficiencia</v>
      </c>
      <c r="L178" s="98" t="s">
        <v>885</v>
      </c>
      <c r="M178" s="91" t="s">
        <v>1063</v>
      </c>
      <c r="N178" s="99" t="s">
        <v>1402</v>
      </c>
      <c r="O178" s="100">
        <v>24200000</v>
      </c>
      <c r="P178" s="101"/>
      <c r="Q178" s="102"/>
      <c r="R178" s="103">
        <v>1</v>
      </c>
      <c r="S178" s="100">
        <v>1320000</v>
      </c>
      <c r="T178" s="104">
        <f t="shared" ref="T178:T241" si="37">+O178+Q178+S178</f>
        <v>25520000</v>
      </c>
      <c r="U178" s="132">
        <v>23320000</v>
      </c>
      <c r="V178" s="105">
        <v>43509</v>
      </c>
      <c r="W178" s="105">
        <v>43509</v>
      </c>
      <c r="X178" s="105">
        <v>43842</v>
      </c>
      <c r="Y178" s="106">
        <v>330</v>
      </c>
      <c r="Z178" s="106"/>
      <c r="AA178" s="107"/>
      <c r="AB178" s="91"/>
      <c r="AC178" s="91" t="s">
        <v>1591</v>
      </c>
      <c r="AD178" s="91"/>
      <c r="AE178" s="91"/>
      <c r="AF178" s="108">
        <f t="shared" si="32"/>
        <v>0.91379310344827591</v>
      </c>
      <c r="AG178" s="109"/>
      <c r="AH178" s="130">
        <f>IF(SUMPRODUCT((A$14:A178=A178)*(B$14:B178=B178)*(C$14:C178=C178))&gt;1,0,1)</f>
        <v>1</v>
      </c>
      <c r="AI178" s="110" t="str">
        <f t="shared" si="33"/>
        <v>Contratos de prestación de servicios profesionales y de apoyo a la gestión</v>
      </c>
      <c r="AJ178" s="110" t="str">
        <f t="shared" si="34"/>
        <v>Contratación directa</v>
      </c>
      <c r="AK178" s="111" t="str">
        <f>IFERROR(VLOOKUP(F178,Tipo!$C$12:$C$27,1,FALSE),"NO")</f>
        <v>Prestación de servicios profesionales y de apoyo a la gestión, o para la ejecución de trabajos artísticos que sólo puedan encomendarse a determinadas personas naturales;</v>
      </c>
      <c r="AL178" s="110" t="str">
        <f t="shared" si="35"/>
        <v>Inversión</v>
      </c>
      <c r="AM178" s="110">
        <f t="shared" si="36"/>
        <v>45</v>
      </c>
    </row>
    <row r="179" spans="1:39" ht="27" customHeight="1" x14ac:dyDescent="0.25">
      <c r="A179" s="91">
        <v>1692019</v>
      </c>
      <c r="B179" s="106">
        <v>2019</v>
      </c>
      <c r="C179" s="92" t="s">
        <v>467</v>
      </c>
      <c r="D179" s="112" t="s">
        <v>161</v>
      </c>
      <c r="E179" s="92" t="s">
        <v>38</v>
      </c>
      <c r="F179" s="93" t="s">
        <v>182</v>
      </c>
      <c r="G179" s="94" t="s">
        <v>736</v>
      </c>
      <c r="H179" s="95" t="s">
        <v>156</v>
      </c>
      <c r="I179" s="96">
        <v>45</v>
      </c>
      <c r="J179" s="97" t="str">
        <f>IF(ISERROR(VLOOKUP(I179,Eje_Pilar!$C$2:$E$47,2,FALSE))," ",VLOOKUP(I179,Eje_Pilar!$C$2:$E$47,2,FALSE))</f>
        <v>Gobernanza e influencia local, regional e internacional</v>
      </c>
      <c r="K179" s="97" t="str">
        <f>IF(ISERROR(VLOOKUP(I179,Eje_Pilar!$C$2:$E$47,3,FALSE))," ",VLOOKUP(I179,Eje_Pilar!$C$2:$E$47,3,FALSE))</f>
        <v>Eje Transversal 4 Gobierno Legitimo, Fortalecimiento Local y Eficiencia</v>
      </c>
      <c r="L179" s="98" t="s">
        <v>885</v>
      </c>
      <c r="M179" s="91" t="s">
        <v>1064</v>
      </c>
      <c r="N179" s="99" t="s">
        <v>1403</v>
      </c>
      <c r="O179" s="100">
        <v>52470000</v>
      </c>
      <c r="P179" s="101"/>
      <c r="Q179" s="102"/>
      <c r="R179" s="103">
        <v>1</v>
      </c>
      <c r="S179" s="100"/>
      <c r="T179" s="104">
        <f t="shared" si="37"/>
        <v>52470000</v>
      </c>
      <c r="U179" s="132">
        <v>45633000</v>
      </c>
      <c r="V179" s="105">
        <v>43510</v>
      </c>
      <c r="W179" s="105">
        <v>43511</v>
      </c>
      <c r="X179" s="105">
        <v>43844</v>
      </c>
      <c r="Y179" s="106">
        <v>330</v>
      </c>
      <c r="Z179" s="106"/>
      <c r="AA179" s="107"/>
      <c r="AB179" s="91"/>
      <c r="AC179" s="91" t="s">
        <v>1591</v>
      </c>
      <c r="AD179" s="91"/>
      <c r="AE179" s="91"/>
      <c r="AF179" s="108">
        <f t="shared" si="32"/>
        <v>0.86969696969696975</v>
      </c>
      <c r="AG179" s="109"/>
      <c r="AH179" s="130">
        <f>IF(SUMPRODUCT((A$14:A179=A179)*(B$14:B179=B179)*(C$14:C179=C179))&gt;1,0,1)</f>
        <v>1</v>
      </c>
      <c r="AI179" s="110" t="str">
        <f t="shared" si="33"/>
        <v>Contratos de prestación de servicios profesionales y de apoyo a la gestión</v>
      </c>
      <c r="AJ179" s="110" t="str">
        <f t="shared" si="34"/>
        <v>Contratación directa</v>
      </c>
      <c r="AK179" s="111" t="str">
        <f>IFERROR(VLOOKUP(F179,Tipo!$C$12:$C$27,1,FALSE),"NO")</f>
        <v>Prestación de servicios profesionales y de apoyo a la gestión, o para la ejecución de trabajos artísticos que sólo puedan encomendarse a determinadas personas naturales;</v>
      </c>
      <c r="AL179" s="110" t="str">
        <f t="shared" si="35"/>
        <v>Inversión</v>
      </c>
      <c r="AM179" s="110">
        <f t="shared" si="36"/>
        <v>45</v>
      </c>
    </row>
    <row r="180" spans="1:39" ht="27" customHeight="1" x14ac:dyDescent="0.25">
      <c r="A180" s="91">
        <v>1702019</v>
      </c>
      <c r="B180" s="106">
        <v>2019</v>
      </c>
      <c r="C180" s="92" t="s">
        <v>468</v>
      </c>
      <c r="D180" s="112" t="s">
        <v>161</v>
      </c>
      <c r="E180" s="92" t="s">
        <v>38</v>
      </c>
      <c r="F180" s="93" t="s">
        <v>182</v>
      </c>
      <c r="G180" s="94" t="s">
        <v>736</v>
      </c>
      <c r="H180" s="95" t="s">
        <v>156</v>
      </c>
      <c r="I180" s="96">
        <v>45</v>
      </c>
      <c r="J180" s="97" t="str">
        <f>IF(ISERROR(VLOOKUP(I180,Eje_Pilar!$C$2:$E$47,2,FALSE))," ",VLOOKUP(I180,Eje_Pilar!$C$2:$E$47,2,FALSE))</f>
        <v>Gobernanza e influencia local, regional e internacional</v>
      </c>
      <c r="K180" s="97" t="str">
        <f>IF(ISERROR(VLOOKUP(I180,Eje_Pilar!$C$2:$E$47,3,FALSE))," ",VLOOKUP(I180,Eje_Pilar!$C$2:$E$47,3,FALSE))</f>
        <v>Eje Transversal 4 Gobierno Legitimo, Fortalecimiento Local y Eficiencia</v>
      </c>
      <c r="L180" s="98" t="s">
        <v>885</v>
      </c>
      <c r="M180" s="91" t="s">
        <v>1065</v>
      </c>
      <c r="N180" s="99" t="s">
        <v>1404</v>
      </c>
      <c r="O180" s="100">
        <v>52470000</v>
      </c>
      <c r="P180" s="101"/>
      <c r="Q180" s="102"/>
      <c r="R180" s="103">
        <v>1</v>
      </c>
      <c r="S180" s="100">
        <v>1908000</v>
      </c>
      <c r="T180" s="104">
        <f t="shared" si="37"/>
        <v>54378000</v>
      </c>
      <c r="U180" s="132">
        <v>49608000</v>
      </c>
      <c r="V180" s="105">
        <v>43514</v>
      </c>
      <c r="W180" s="105">
        <v>43515</v>
      </c>
      <c r="X180" s="105">
        <v>43848</v>
      </c>
      <c r="Y180" s="106">
        <v>330</v>
      </c>
      <c r="Z180" s="106"/>
      <c r="AA180" s="107"/>
      <c r="AB180" s="91"/>
      <c r="AC180" s="91" t="s">
        <v>1591</v>
      </c>
      <c r="AD180" s="91"/>
      <c r="AE180" s="91"/>
      <c r="AF180" s="108">
        <f t="shared" si="32"/>
        <v>0.91228070175438591</v>
      </c>
      <c r="AG180" s="109"/>
      <c r="AH180" s="130">
        <f>IF(SUMPRODUCT((A$14:A180=A180)*(B$14:B180=B180)*(C$14:C180=C180))&gt;1,0,1)</f>
        <v>1</v>
      </c>
      <c r="AI180" s="110" t="str">
        <f t="shared" si="33"/>
        <v>Contratos de prestación de servicios profesionales y de apoyo a la gestión</v>
      </c>
      <c r="AJ180" s="110" t="str">
        <f t="shared" si="34"/>
        <v>Contratación directa</v>
      </c>
      <c r="AK180" s="111" t="str">
        <f>IFERROR(VLOOKUP(F180,Tipo!$C$12:$C$27,1,FALSE),"NO")</f>
        <v>Prestación de servicios profesionales y de apoyo a la gestión, o para la ejecución de trabajos artísticos que sólo puedan encomendarse a determinadas personas naturales;</v>
      </c>
      <c r="AL180" s="110" t="str">
        <f t="shared" si="35"/>
        <v>Inversión</v>
      </c>
      <c r="AM180" s="110">
        <f t="shared" si="36"/>
        <v>45</v>
      </c>
    </row>
    <row r="181" spans="1:39" ht="27" customHeight="1" x14ac:dyDescent="0.25">
      <c r="A181" s="91">
        <v>1712019</v>
      </c>
      <c r="B181" s="106">
        <v>2019</v>
      </c>
      <c r="C181" s="92" t="s">
        <v>469</v>
      </c>
      <c r="D181" s="112" t="s">
        <v>161</v>
      </c>
      <c r="E181" s="92" t="s">
        <v>38</v>
      </c>
      <c r="F181" s="93" t="s">
        <v>182</v>
      </c>
      <c r="G181" s="94" t="s">
        <v>736</v>
      </c>
      <c r="H181" s="95" t="s">
        <v>156</v>
      </c>
      <c r="I181" s="96">
        <v>45</v>
      </c>
      <c r="J181" s="97" t="str">
        <f>IF(ISERROR(VLOOKUP(I181,Eje_Pilar!$C$2:$E$47,2,FALSE))," ",VLOOKUP(I181,Eje_Pilar!$C$2:$E$47,2,FALSE))</f>
        <v>Gobernanza e influencia local, regional e internacional</v>
      </c>
      <c r="K181" s="97" t="str">
        <f>IF(ISERROR(VLOOKUP(I181,Eje_Pilar!$C$2:$E$47,3,FALSE))," ",VLOOKUP(I181,Eje_Pilar!$C$2:$E$47,3,FALSE))</f>
        <v>Eje Transversal 4 Gobierno Legitimo, Fortalecimiento Local y Eficiencia</v>
      </c>
      <c r="L181" s="98" t="s">
        <v>885</v>
      </c>
      <c r="M181" s="91" t="s">
        <v>1066</v>
      </c>
      <c r="N181" s="99" t="s">
        <v>1405</v>
      </c>
      <c r="O181" s="100">
        <v>52470000</v>
      </c>
      <c r="P181" s="101"/>
      <c r="Q181" s="102"/>
      <c r="R181" s="103"/>
      <c r="S181" s="100"/>
      <c r="T181" s="104">
        <f t="shared" si="37"/>
        <v>52470000</v>
      </c>
      <c r="U181" s="132">
        <v>49608000</v>
      </c>
      <c r="V181" s="105">
        <v>43511</v>
      </c>
      <c r="W181" s="105">
        <v>43514</v>
      </c>
      <c r="X181" s="105">
        <v>43847</v>
      </c>
      <c r="Y181" s="106">
        <v>330</v>
      </c>
      <c r="Z181" s="106"/>
      <c r="AA181" s="107"/>
      <c r="AB181" s="91"/>
      <c r="AC181" s="91" t="s">
        <v>1591</v>
      </c>
      <c r="AD181" s="91"/>
      <c r="AE181" s="91"/>
      <c r="AF181" s="108">
        <f t="shared" si="32"/>
        <v>0.94545454545454544</v>
      </c>
      <c r="AG181" s="109"/>
      <c r="AH181" s="130">
        <f>IF(SUMPRODUCT((A$14:A181=A181)*(B$14:B181=B181)*(C$14:C181=C181))&gt;1,0,1)</f>
        <v>1</v>
      </c>
      <c r="AI181" s="110" t="str">
        <f t="shared" si="33"/>
        <v>Contratos de prestación de servicios profesionales y de apoyo a la gestión</v>
      </c>
      <c r="AJ181" s="110" t="str">
        <f t="shared" si="34"/>
        <v>Contratación directa</v>
      </c>
      <c r="AK181" s="111" t="str">
        <f>IFERROR(VLOOKUP(F181,Tipo!$C$12:$C$27,1,FALSE),"NO")</f>
        <v>Prestación de servicios profesionales y de apoyo a la gestión, o para la ejecución de trabajos artísticos que sólo puedan encomendarse a determinadas personas naturales;</v>
      </c>
      <c r="AL181" s="110" t="str">
        <f t="shared" si="35"/>
        <v>Inversión</v>
      </c>
      <c r="AM181" s="110">
        <f t="shared" si="36"/>
        <v>45</v>
      </c>
    </row>
    <row r="182" spans="1:39" ht="27" customHeight="1" x14ac:dyDescent="0.25">
      <c r="A182" s="91">
        <v>1722019</v>
      </c>
      <c r="B182" s="106">
        <v>2019</v>
      </c>
      <c r="C182" s="92" t="s">
        <v>470</v>
      </c>
      <c r="D182" s="112" t="s">
        <v>161</v>
      </c>
      <c r="E182" s="92" t="s">
        <v>38</v>
      </c>
      <c r="F182" s="93" t="s">
        <v>182</v>
      </c>
      <c r="G182" s="94" t="s">
        <v>689</v>
      </c>
      <c r="H182" s="95" t="s">
        <v>156</v>
      </c>
      <c r="I182" s="96">
        <v>18</v>
      </c>
      <c r="J182" s="97" t="str">
        <f>IF(ISERROR(VLOOKUP(I182,Eje_Pilar!$C$2:$E$47,2,FALSE))," ",VLOOKUP(I182,Eje_Pilar!$C$2:$E$47,2,FALSE))</f>
        <v>Mejor movilidad para todos</v>
      </c>
      <c r="K182" s="97" t="str">
        <f>IF(ISERROR(VLOOKUP(I182,Eje_Pilar!$C$2:$E$47,3,FALSE))," ",VLOOKUP(I182,Eje_Pilar!$C$2:$E$47,3,FALSE))</f>
        <v>Pilar 2 Democracía Urbana</v>
      </c>
      <c r="L182" s="98" t="s">
        <v>886</v>
      </c>
      <c r="M182" s="91" t="s">
        <v>1067</v>
      </c>
      <c r="N182" s="99" t="s">
        <v>1406</v>
      </c>
      <c r="O182" s="100">
        <v>63800000</v>
      </c>
      <c r="P182" s="101"/>
      <c r="Q182" s="102"/>
      <c r="R182" s="103">
        <v>1</v>
      </c>
      <c r="S182" s="100">
        <v>3093333</v>
      </c>
      <c r="T182" s="104">
        <f t="shared" si="37"/>
        <v>66893333</v>
      </c>
      <c r="U182" s="132">
        <v>55100000</v>
      </c>
      <c r="V182" s="105">
        <v>43510</v>
      </c>
      <c r="W182" s="105">
        <v>43511</v>
      </c>
      <c r="X182" s="105">
        <v>43844</v>
      </c>
      <c r="Y182" s="106">
        <v>330</v>
      </c>
      <c r="Z182" s="106"/>
      <c r="AA182" s="107"/>
      <c r="AB182" s="91"/>
      <c r="AC182" s="91" t="s">
        <v>1591</v>
      </c>
      <c r="AD182" s="91"/>
      <c r="AE182" s="91"/>
      <c r="AF182" s="108">
        <f t="shared" si="32"/>
        <v>0.82369942606985957</v>
      </c>
      <c r="AG182" s="109"/>
      <c r="AH182" s="130">
        <f>IF(SUMPRODUCT((A$14:A182=A182)*(B$14:B182=B182)*(C$14:C182=C182))&gt;1,0,1)</f>
        <v>1</v>
      </c>
      <c r="AI182" s="110" t="str">
        <f t="shared" si="33"/>
        <v>Contratos de prestación de servicios profesionales y de apoyo a la gestión</v>
      </c>
      <c r="AJ182" s="110" t="str">
        <f t="shared" si="34"/>
        <v>Contratación directa</v>
      </c>
      <c r="AK182" s="111" t="str">
        <f>IFERROR(VLOOKUP(F182,Tipo!$C$12:$C$27,1,FALSE),"NO")</f>
        <v>Prestación de servicios profesionales y de apoyo a la gestión, o para la ejecución de trabajos artísticos que sólo puedan encomendarse a determinadas personas naturales;</v>
      </c>
      <c r="AL182" s="110" t="str">
        <f t="shared" si="35"/>
        <v>Inversión</v>
      </c>
      <c r="AM182" s="110">
        <f t="shared" si="36"/>
        <v>18</v>
      </c>
    </row>
    <row r="183" spans="1:39" ht="27" customHeight="1" x14ac:dyDescent="0.25">
      <c r="A183" s="91">
        <v>1732019</v>
      </c>
      <c r="B183" s="106">
        <v>2019</v>
      </c>
      <c r="C183" s="92" t="s">
        <v>471</v>
      </c>
      <c r="D183" s="112" t="s">
        <v>161</v>
      </c>
      <c r="E183" s="92" t="s">
        <v>38</v>
      </c>
      <c r="F183" s="93" t="s">
        <v>182</v>
      </c>
      <c r="G183" s="94" t="s">
        <v>705</v>
      </c>
      <c r="H183" s="95" t="s">
        <v>156</v>
      </c>
      <c r="I183" s="96">
        <v>45</v>
      </c>
      <c r="J183" s="97" t="str">
        <f>IF(ISERROR(VLOOKUP(I183,Eje_Pilar!$C$2:$E$47,2,FALSE))," ",VLOOKUP(I183,Eje_Pilar!$C$2:$E$47,2,FALSE))</f>
        <v>Gobernanza e influencia local, regional e internacional</v>
      </c>
      <c r="K183" s="97" t="str">
        <f>IF(ISERROR(VLOOKUP(I183,Eje_Pilar!$C$2:$E$47,3,FALSE))," ",VLOOKUP(I183,Eje_Pilar!$C$2:$E$47,3,FALSE))</f>
        <v>Eje Transversal 4 Gobierno Legitimo, Fortalecimiento Local y Eficiencia</v>
      </c>
      <c r="L183" s="98" t="s">
        <v>885</v>
      </c>
      <c r="M183" s="91" t="s">
        <v>1068</v>
      </c>
      <c r="N183" s="99" t="s">
        <v>1407</v>
      </c>
      <c r="O183" s="100">
        <v>20320200</v>
      </c>
      <c r="P183" s="101"/>
      <c r="Q183" s="102"/>
      <c r="R183" s="103"/>
      <c r="S183" s="100"/>
      <c r="T183" s="104">
        <f t="shared" si="37"/>
        <v>20320200</v>
      </c>
      <c r="U183" s="132">
        <v>15729340</v>
      </c>
      <c r="V183" s="105">
        <v>43587</v>
      </c>
      <c r="W183" s="105">
        <v>43587</v>
      </c>
      <c r="X183" s="105">
        <v>43862</v>
      </c>
      <c r="Y183" s="106">
        <v>330</v>
      </c>
      <c r="Z183" s="106"/>
      <c r="AA183" s="107"/>
      <c r="AB183" s="91"/>
      <c r="AC183" s="91" t="s">
        <v>1591</v>
      </c>
      <c r="AD183" s="91"/>
      <c r="AE183" s="91"/>
      <c r="AF183" s="108">
        <f t="shared" si="32"/>
        <v>0.77407407407407403</v>
      </c>
      <c r="AG183" s="109"/>
      <c r="AH183" s="130">
        <f>IF(SUMPRODUCT((A$14:A183=A183)*(B$14:B183=B183)*(C$14:C183=C183))&gt;1,0,1)</f>
        <v>1</v>
      </c>
      <c r="AI183" s="110" t="str">
        <f t="shared" si="33"/>
        <v>Contratos de prestación de servicios profesionales y de apoyo a la gestión</v>
      </c>
      <c r="AJ183" s="110" t="str">
        <f t="shared" si="34"/>
        <v>Contratación directa</v>
      </c>
      <c r="AK183" s="111" t="str">
        <f>IFERROR(VLOOKUP(F183,Tipo!$C$12:$C$27,1,FALSE),"NO")</f>
        <v>Prestación de servicios profesionales y de apoyo a la gestión, o para la ejecución de trabajos artísticos que sólo puedan encomendarse a determinadas personas naturales;</v>
      </c>
      <c r="AL183" s="110" t="str">
        <f t="shared" si="35"/>
        <v>Inversión</v>
      </c>
      <c r="AM183" s="110">
        <f t="shared" si="36"/>
        <v>45</v>
      </c>
    </row>
    <row r="184" spans="1:39" ht="27" customHeight="1" x14ac:dyDescent="0.25">
      <c r="A184" s="91">
        <v>1752019</v>
      </c>
      <c r="B184" s="106">
        <v>2019</v>
      </c>
      <c r="C184" s="92" t="s">
        <v>472</v>
      </c>
      <c r="D184" s="112" t="s">
        <v>161</v>
      </c>
      <c r="E184" s="92" t="s">
        <v>38</v>
      </c>
      <c r="F184" s="93" t="s">
        <v>182</v>
      </c>
      <c r="G184" s="94" t="s">
        <v>762</v>
      </c>
      <c r="H184" s="95" t="s">
        <v>156</v>
      </c>
      <c r="I184" s="96">
        <v>45</v>
      </c>
      <c r="J184" s="97" t="str">
        <f>IF(ISERROR(VLOOKUP(I184,Eje_Pilar!$C$2:$E$47,2,FALSE))," ",VLOOKUP(I184,Eje_Pilar!$C$2:$E$47,2,FALSE))</f>
        <v>Gobernanza e influencia local, regional e internacional</v>
      </c>
      <c r="K184" s="97" t="str">
        <f>IF(ISERROR(VLOOKUP(I184,Eje_Pilar!$C$2:$E$47,3,FALSE))," ",VLOOKUP(I184,Eje_Pilar!$C$2:$E$47,3,FALSE))</f>
        <v>Eje Transversal 4 Gobierno Legitimo, Fortalecimiento Local y Eficiencia</v>
      </c>
      <c r="L184" s="98" t="s">
        <v>885</v>
      </c>
      <c r="M184" s="91" t="s">
        <v>1069</v>
      </c>
      <c r="N184" s="99" t="s">
        <v>1408</v>
      </c>
      <c r="O184" s="100">
        <v>21780000</v>
      </c>
      <c r="P184" s="101"/>
      <c r="Q184" s="102"/>
      <c r="R184" s="103"/>
      <c r="S184" s="100"/>
      <c r="T184" s="104">
        <f t="shared" si="37"/>
        <v>21780000</v>
      </c>
      <c r="U184" s="132">
        <v>17820000</v>
      </c>
      <c r="V184" s="105">
        <v>43521</v>
      </c>
      <c r="W184" s="105">
        <v>43521</v>
      </c>
      <c r="X184" s="105">
        <v>43854</v>
      </c>
      <c r="Y184" s="106">
        <v>330</v>
      </c>
      <c r="Z184" s="106"/>
      <c r="AA184" s="107"/>
      <c r="AB184" s="91"/>
      <c r="AC184" s="91" t="s">
        <v>1591</v>
      </c>
      <c r="AD184" s="91"/>
      <c r="AE184" s="91"/>
      <c r="AF184" s="108">
        <f t="shared" si="32"/>
        <v>0.81818181818181823</v>
      </c>
      <c r="AG184" s="109"/>
      <c r="AH184" s="130">
        <f>IF(SUMPRODUCT((A$14:A184=A184)*(B$14:B184=B184)*(C$14:C184=C184))&gt;1,0,1)</f>
        <v>1</v>
      </c>
      <c r="AI184" s="110" t="str">
        <f t="shared" si="33"/>
        <v>Contratos de prestación de servicios profesionales y de apoyo a la gestión</v>
      </c>
      <c r="AJ184" s="110" t="str">
        <f t="shared" si="34"/>
        <v>Contratación directa</v>
      </c>
      <c r="AK184" s="111" t="str">
        <f>IFERROR(VLOOKUP(F184,Tipo!$C$12:$C$27,1,FALSE),"NO")</f>
        <v>Prestación de servicios profesionales y de apoyo a la gestión, o para la ejecución de trabajos artísticos que sólo puedan encomendarse a determinadas personas naturales;</v>
      </c>
      <c r="AL184" s="110" t="str">
        <f t="shared" si="35"/>
        <v>Inversión</v>
      </c>
      <c r="AM184" s="110">
        <f t="shared" si="36"/>
        <v>45</v>
      </c>
    </row>
    <row r="185" spans="1:39" ht="27" customHeight="1" x14ac:dyDescent="0.25">
      <c r="A185" s="91">
        <v>1782019</v>
      </c>
      <c r="B185" s="106">
        <v>2019</v>
      </c>
      <c r="C185" s="92" t="s">
        <v>473</v>
      </c>
      <c r="D185" s="112" t="s">
        <v>161</v>
      </c>
      <c r="E185" s="92" t="s">
        <v>38</v>
      </c>
      <c r="F185" s="93" t="s">
        <v>182</v>
      </c>
      <c r="G185" s="94" t="s">
        <v>726</v>
      </c>
      <c r="H185" s="95" t="s">
        <v>156</v>
      </c>
      <c r="I185" s="96">
        <v>18</v>
      </c>
      <c r="J185" s="97" t="str">
        <f>IF(ISERROR(VLOOKUP(I185,Eje_Pilar!$C$2:$E$47,2,FALSE))," ",VLOOKUP(I185,Eje_Pilar!$C$2:$E$47,2,FALSE))</f>
        <v>Mejor movilidad para todos</v>
      </c>
      <c r="K185" s="97" t="str">
        <f>IF(ISERROR(VLOOKUP(I185,Eje_Pilar!$C$2:$E$47,3,FALSE))," ",VLOOKUP(I185,Eje_Pilar!$C$2:$E$47,3,FALSE))</f>
        <v>Pilar 2 Democracía Urbana</v>
      </c>
      <c r="L185" s="98" t="s">
        <v>886</v>
      </c>
      <c r="M185" s="91" t="s">
        <v>1070</v>
      </c>
      <c r="N185" s="99" t="s">
        <v>1409</v>
      </c>
      <c r="O185" s="100">
        <v>24200000</v>
      </c>
      <c r="P185" s="101"/>
      <c r="Q185" s="102"/>
      <c r="R185" s="103">
        <v>1</v>
      </c>
      <c r="S185" s="100">
        <v>440000</v>
      </c>
      <c r="T185" s="104">
        <f t="shared" si="37"/>
        <v>24640000</v>
      </c>
      <c r="U185" s="132">
        <v>20093333</v>
      </c>
      <c r="V185" s="105">
        <v>43521</v>
      </c>
      <c r="W185" s="105">
        <v>43522</v>
      </c>
      <c r="X185" s="105">
        <v>43855</v>
      </c>
      <c r="Y185" s="106">
        <v>330</v>
      </c>
      <c r="Z185" s="106"/>
      <c r="AA185" s="107"/>
      <c r="AB185" s="91"/>
      <c r="AC185" s="91" t="s">
        <v>1591</v>
      </c>
      <c r="AD185" s="91"/>
      <c r="AE185" s="91"/>
      <c r="AF185" s="108">
        <f t="shared" si="32"/>
        <v>0.81547617694805197</v>
      </c>
      <c r="AG185" s="109"/>
      <c r="AH185" s="130">
        <f>IF(SUMPRODUCT((A$14:A185=A185)*(B$14:B185=B185)*(C$14:C185=C185))&gt;1,0,1)</f>
        <v>1</v>
      </c>
      <c r="AI185" s="110" t="str">
        <f t="shared" si="33"/>
        <v>Contratos de prestación de servicios profesionales y de apoyo a la gestión</v>
      </c>
      <c r="AJ185" s="110" t="str">
        <f t="shared" si="34"/>
        <v>Contratación directa</v>
      </c>
      <c r="AK185" s="111" t="str">
        <f>IFERROR(VLOOKUP(F185,Tipo!$C$12:$C$27,1,FALSE),"NO")</f>
        <v>Prestación de servicios profesionales y de apoyo a la gestión, o para la ejecución de trabajos artísticos que sólo puedan encomendarse a determinadas personas naturales;</v>
      </c>
      <c r="AL185" s="110" t="str">
        <f t="shared" si="35"/>
        <v>Inversión</v>
      </c>
      <c r="AM185" s="110">
        <f t="shared" si="36"/>
        <v>18</v>
      </c>
    </row>
    <row r="186" spans="1:39" ht="27" customHeight="1" x14ac:dyDescent="0.25">
      <c r="A186" s="91">
        <v>1792019</v>
      </c>
      <c r="B186" s="106">
        <v>2019</v>
      </c>
      <c r="C186" s="92" t="s">
        <v>474</v>
      </c>
      <c r="D186" s="112" t="s">
        <v>161</v>
      </c>
      <c r="E186" s="92" t="s">
        <v>38</v>
      </c>
      <c r="F186" s="93" t="s">
        <v>182</v>
      </c>
      <c r="G186" s="94" t="s">
        <v>763</v>
      </c>
      <c r="H186" s="95" t="s">
        <v>156</v>
      </c>
      <c r="I186" s="96">
        <v>2</v>
      </c>
      <c r="J186" s="97" t="str">
        <f>IF(ISERROR(VLOOKUP(I186,Eje_Pilar!$C$2:$E$47,2,FALSE))," ",VLOOKUP(I186,Eje_Pilar!$C$2:$E$47,2,FALSE))</f>
        <v>Desarrollo integral desde la gestación hasta la adolescencia</v>
      </c>
      <c r="K186" s="97" t="str">
        <f>IF(ISERROR(VLOOKUP(I186,Eje_Pilar!$C$2:$E$47,3,FALSE))," ",VLOOKUP(I186,Eje_Pilar!$C$2:$E$47,3,FALSE))</f>
        <v>Pilar 1 Igualdad de Calidad de Vida</v>
      </c>
      <c r="L186" s="98" t="s">
        <v>891</v>
      </c>
      <c r="M186" s="91" t="s">
        <v>1071</v>
      </c>
      <c r="N186" s="99" t="s">
        <v>1410</v>
      </c>
      <c r="O186" s="100">
        <v>25200000</v>
      </c>
      <c r="P186" s="101"/>
      <c r="Q186" s="102"/>
      <c r="R186" s="103">
        <v>1</v>
      </c>
      <c r="S186" s="100">
        <v>12600000</v>
      </c>
      <c r="T186" s="104">
        <f t="shared" si="37"/>
        <v>37800000</v>
      </c>
      <c r="U186" s="132">
        <v>25200000</v>
      </c>
      <c r="V186" s="105">
        <v>43521</v>
      </c>
      <c r="W186" s="105">
        <v>43525</v>
      </c>
      <c r="X186" s="105">
        <v>43708</v>
      </c>
      <c r="Y186" s="106">
        <v>180</v>
      </c>
      <c r="Z186" s="106"/>
      <c r="AA186" s="107"/>
      <c r="AB186" s="91"/>
      <c r="AC186" s="91" t="s">
        <v>1591</v>
      </c>
      <c r="AD186" s="91"/>
      <c r="AE186" s="91"/>
      <c r="AF186" s="108">
        <f t="shared" si="32"/>
        <v>0.66666666666666663</v>
      </c>
      <c r="AG186" s="109"/>
      <c r="AH186" s="130">
        <f>IF(SUMPRODUCT((A$14:A186=A186)*(B$14:B186=B186)*(C$14:C186=C186))&gt;1,0,1)</f>
        <v>1</v>
      </c>
      <c r="AI186" s="110" t="str">
        <f t="shared" si="33"/>
        <v>Contratos de prestación de servicios profesionales y de apoyo a la gestión</v>
      </c>
      <c r="AJ186" s="110" t="str">
        <f t="shared" si="34"/>
        <v>Contratación directa</v>
      </c>
      <c r="AK186" s="111" t="str">
        <f>IFERROR(VLOOKUP(F186,Tipo!$C$12:$C$27,1,FALSE),"NO")</f>
        <v>Prestación de servicios profesionales y de apoyo a la gestión, o para la ejecución de trabajos artísticos que sólo puedan encomendarse a determinadas personas naturales;</v>
      </c>
      <c r="AL186" s="110" t="str">
        <f t="shared" si="35"/>
        <v>Inversión</v>
      </c>
      <c r="AM186" s="110">
        <f t="shared" si="36"/>
        <v>2</v>
      </c>
    </row>
    <row r="187" spans="1:39" ht="27" customHeight="1" x14ac:dyDescent="0.25">
      <c r="A187" s="91">
        <v>1802019</v>
      </c>
      <c r="B187" s="106">
        <v>2019</v>
      </c>
      <c r="C187" s="92" t="s">
        <v>475</v>
      </c>
      <c r="D187" s="112" t="s">
        <v>161</v>
      </c>
      <c r="E187" s="92" t="s">
        <v>38</v>
      </c>
      <c r="F187" s="93" t="s">
        <v>182</v>
      </c>
      <c r="G187" s="94" t="s">
        <v>763</v>
      </c>
      <c r="H187" s="95" t="s">
        <v>156</v>
      </c>
      <c r="I187" s="96">
        <v>2</v>
      </c>
      <c r="J187" s="97" t="str">
        <f>IF(ISERROR(VLOOKUP(I187,Eje_Pilar!$C$2:$E$47,2,FALSE))," ",VLOOKUP(I187,Eje_Pilar!$C$2:$E$47,2,FALSE))</f>
        <v>Desarrollo integral desde la gestación hasta la adolescencia</v>
      </c>
      <c r="K187" s="97" t="str">
        <f>IF(ISERROR(VLOOKUP(I187,Eje_Pilar!$C$2:$E$47,3,FALSE))," ",VLOOKUP(I187,Eje_Pilar!$C$2:$E$47,3,FALSE))</f>
        <v>Pilar 1 Igualdad de Calidad de Vida</v>
      </c>
      <c r="L187" s="98" t="s">
        <v>891</v>
      </c>
      <c r="M187" s="91" t="s">
        <v>1072</v>
      </c>
      <c r="N187" s="99" t="s">
        <v>1411</v>
      </c>
      <c r="O187" s="100">
        <v>25200000</v>
      </c>
      <c r="P187" s="101"/>
      <c r="Q187" s="102"/>
      <c r="R187" s="103">
        <v>1</v>
      </c>
      <c r="S187" s="100">
        <v>12600000</v>
      </c>
      <c r="T187" s="104">
        <f t="shared" si="37"/>
        <v>37800000</v>
      </c>
      <c r="U187" s="132">
        <v>25200000</v>
      </c>
      <c r="V187" s="105">
        <v>43522</v>
      </c>
      <c r="W187" s="105">
        <v>43525</v>
      </c>
      <c r="X187" s="105">
        <v>43708</v>
      </c>
      <c r="Y187" s="106">
        <v>180</v>
      </c>
      <c r="Z187" s="106"/>
      <c r="AA187" s="107"/>
      <c r="AB187" s="91"/>
      <c r="AC187" s="91" t="s">
        <v>1591</v>
      </c>
      <c r="AD187" s="91"/>
      <c r="AE187" s="91"/>
      <c r="AF187" s="108">
        <f t="shared" si="32"/>
        <v>0.66666666666666663</v>
      </c>
      <c r="AG187" s="109"/>
      <c r="AH187" s="130">
        <f>IF(SUMPRODUCT((A$14:A187=A187)*(B$14:B187=B187)*(C$14:C187=C187))&gt;1,0,1)</f>
        <v>1</v>
      </c>
      <c r="AI187" s="110" t="str">
        <f t="shared" si="33"/>
        <v>Contratos de prestación de servicios profesionales y de apoyo a la gestión</v>
      </c>
      <c r="AJ187" s="110" t="str">
        <f t="shared" si="34"/>
        <v>Contratación directa</v>
      </c>
      <c r="AK187" s="111" t="str">
        <f>IFERROR(VLOOKUP(F187,Tipo!$C$12:$C$27,1,FALSE),"NO")</f>
        <v>Prestación de servicios profesionales y de apoyo a la gestión, o para la ejecución de trabajos artísticos que sólo puedan encomendarse a determinadas personas naturales;</v>
      </c>
      <c r="AL187" s="110" t="str">
        <f t="shared" si="35"/>
        <v>Inversión</v>
      </c>
      <c r="AM187" s="110">
        <f t="shared" si="36"/>
        <v>2</v>
      </c>
    </row>
    <row r="188" spans="1:39" ht="27" customHeight="1" x14ac:dyDescent="0.25">
      <c r="A188" s="91">
        <v>1812019</v>
      </c>
      <c r="B188" s="106">
        <v>2019</v>
      </c>
      <c r="C188" s="92" t="s">
        <v>476</v>
      </c>
      <c r="D188" s="112" t="s">
        <v>161</v>
      </c>
      <c r="E188" s="92" t="s">
        <v>38</v>
      </c>
      <c r="F188" s="93" t="s">
        <v>182</v>
      </c>
      <c r="G188" s="94" t="s">
        <v>763</v>
      </c>
      <c r="H188" s="95" t="s">
        <v>156</v>
      </c>
      <c r="I188" s="96">
        <v>2</v>
      </c>
      <c r="J188" s="97" t="str">
        <f>IF(ISERROR(VLOOKUP(I188,Eje_Pilar!$C$2:$E$47,2,FALSE))," ",VLOOKUP(I188,Eje_Pilar!$C$2:$E$47,2,FALSE))</f>
        <v>Desarrollo integral desde la gestación hasta la adolescencia</v>
      </c>
      <c r="K188" s="97" t="str">
        <f>IF(ISERROR(VLOOKUP(I188,Eje_Pilar!$C$2:$E$47,3,FALSE))," ",VLOOKUP(I188,Eje_Pilar!$C$2:$E$47,3,FALSE))</f>
        <v>Pilar 1 Igualdad de Calidad de Vida</v>
      </c>
      <c r="L188" s="98" t="s">
        <v>891</v>
      </c>
      <c r="M188" s="91" t="s">
        <v>1073</v>
      </c>
      <c r="N188" s="99" t="s">
        <v>1412</v>
      </c>
      <c r="O188" s="100">
        <v>25200000</v>
      </c>
      <c r="P188" s="101"/>
      <c r="Q188" s="102"/>
      <c r="R188" s="103">
        <v>1</v>
      </c>
      <c r="S188" s="100">
        <v>12600000</v>
      </c>
      <c r="T188" s="104">
        <f t="shared" si="37"/>
        <v>37800000</v>
      </c>
      <c r="U188" s="132">
        <v>25200000</v>
      </c>
      <c r="V188" s="105">
        <v>43516</v>
      </c>
      <c r="W188" s="105">
        <v>43517</v>
      </c>
      <c r="X188" s="105">
        <v>43697</v>
      </c>
      <c r="Y188" s="106">
        <v>180</v>
      </c>
      <c r="Z188" s="106"/>
      <c r="AA188" s="107"/>
      <c r="AB188" s="91"/>
      <c r="AC188" s="91" t="s">
        <v>1591</v>
      </c>
      <c r="AD188" s="91"/>
      <c r="AE188" s="91"/>
      <c r="AF188" s="108">
        <f t="shared" si="32"/>
        <v>0.66666666666666663</v>
      </c>
      <c r="AG188" s="109"/>
      <c r="AH188" s="130">
        <f>IF(SUMPRODUCT((A$14:A188=A188)*(B$14:B188=B188)*(C$14:C188=C188))&gt;1,0,1)</f>
        <v>1</v>
      </c>
      <c r="AI188" s="110" t="str">
        <f t="shared" si="33"/>
        <v>Contratos de prestación de servicios profesionales y de apoyo a la gestión</v>
      </c>
      <c r="AJ188" s="110" t="str">
        <f t="shared" si="34"/>
        <v>Contratación directa</v>
      </c>
      <c r="AK188" s="111" t="str">
        <f>IFERROR(VLOOKUP(F188,Tipo!$C$12:$C$27,1,FALSE),"NO")</f>
        <v>Prestación de servicios profesionales y de apoyo a la gestión, o para la ejecución de trabajos artísticos que sólo puedan encomendarse a determinadas personas naturales;</v>
      </c>
      <c r="AL188" s="110" t="str">
        <f t="shared" si="35"/>
        <v>Inversión</v>
      </c>
      <c r="AM188" s="110">
        <f t="shared" si="36"/>
        <v>2</v>
      </c>
    </row>
    <row r="189" spans="1:39" ht="27" customHeight="1" x14ac:dyDescent="0.25">
      <c r="A189" s="91">
        <v>1822019</v>
      </c>
      <c r="B189" s="106">
        <v>2019</v>
      </c>
      <c r="C189" s="92" t="s">
        <v>477</v>
      </c>
      <c r="D189" s="112" t="s">
        <v>161</v>
      </c>
      <c r="E189" s="92" t="s">
        <v>38</v>
      </c>
      <c r="F189" s="93" t="s">
        <v>182</v>
      </c>
      <c r="G189" s="94" t="s">
        <v>715</v>
      </c>
      <c r="H189" s="95" t="s">
        <v>156</v>
      </c>
      <c r="I189" s="96">
        <v>19</v>
      </c>
      <c r="J189" s="97" t="str">
        <f>IF(ISERROR(VLOOKUP(I189,Eje_Pilar!$C$2:$E$47,2,FALSE))," ",VLOOKUP(I189,Eje_Pilar!$C$2:$E$47,2,FALSE))</f>
        <v>Seguridad y convivencia para todos</v>
      </c>
      <c r="K189" s="97" t="str">
        <f>IF(ISERROR(VLOOKUP(I189,Eje_Pilar!$C$2:$E$47,3,FALSE))," ",VLOOKUP(I189,Eje_Pilar!$C$2:$E$47,3,FALSE))</f>
        <v>Pilar 3 Construcción de Comunidad y Cultura Ciudadana</v>
      </c>
      <c r="L189" s="98" t="s">
        <v>887</v>
      </c>
      <c r="M189" s="91" t="s">
        <v>1074</v>
      </c>
      <c r="N189" s="99" t="s">
        <v>1413</v>
      </c>
      <c r="O189" s="100">
        <v>24200000</v>
      </c>
      <c r="P189" s="101"/>
      <c r="Q189" s="102"/>
      <c r="R189" s="103">
        <v>1</v>
      </c>
      <c r="S189" s="100">
        <v>733333</v>
      </c>
      <c r="T189" s="104">
        <f t="shared" si="37"/>
        <v>24933333</v>
      </c>
      <c r="U189" s="132">
        <v>22733000</v>
      </c>
      <c r="V189" s="105">
        <v>43517</v>
      </c>
      <c r="W189" s="105">
        <v>43517</v>
      </c>
      <c r="X189" s="105">
        <v>43850</v>
      </c>
      <c r="Y189" s="106">
        <v>330</v>
      </c>
      <c r="Z189" s="106"/>
      <c r="AA189" s="107"/>
      <c r="AB189" s="91"/>
      <c r="AC189" s="91" t="s">
        <v>1591</v>
      </c>
      <c r="AD189" s="91"/>
      <c r="AE189" s="91"/>
      <c r="AF189" s="108">
        <f t="shared" si="32"/>
        <v>0.91175134908758493</v>
      </c>
      <c r="AG189" s="109"/>
      <c r="AH189" s="130">
        <f>IF(SUMPRODUCT((A$14:A189=A189)*(B$14:B189=B189)*(C$14:C189=C189))&gt;1,0,1)</f>
        <v>1</v>
      </c>
      <c r="AI189" s="110" t="str">
        <f t="shared" si="33"/>
        <v>Contratos de prestación de servicios profesionales y de apoyo a la gestión</v>
      </c>
      <c r="AJ189" s="110" t="str">
        <f t="shared" si="34"/>
        <v>Contratación directa</v>
      </c>
      <c r="AK189" s="111" t="str">
        <f>IFERROR(VLOOKUP(F189,Tipo!$C$12:$C$27,1,FALSE),"NO")</f>
        <v>Prestación de servicios profesionales y de apoyo a la gestión, o para la ejecución de trabajos artísticos que sólo puedan encomendarse a determinadas personas naturales;</v>
      </c>
      <c r="AL189" s="110" t="str">
        <f t="shared" si="35"/>
        <v>Inversión</v>
      </c>
      <c r="AM189" s="110">
        <f t="shared" si="36"/>
        <v>19</v>
      </c>
    </row>
    <row r="190" spans="1:39" ht="27" customHeight="1" x14ac:dyDescent="0.25">
      <c r="A190" s="91">
        <v>1832019</v>
      </c>
      <c r="B190" s="106">
        <v>2019</v>
      </c>
      <c r="C190" s="92" t="s">
        <v>478</v>
      </c>
      <c r="D190" s="112" t="s">
        <v>161</v>
      </c>
      <c r="E190" s="92" t="s">
        <v>38</v>
      </c>
      <c r="F190" s="93" t="s">
        <v>182</v>
      </c>
      <c r="G190" s="94" t="s">
        <v>715</v>
      </c>
      <c r="H190" s="95" t="s">
        <v>156</v>
      </c>
      <c r="I190" s="96">
        <v>19</v>
      </c>
      <c r="J190" s="97" t="str">
        <f>IF(ISERROR(VLOOKUP(I190,Eje_Pilar!$C$2:$E$47,2,FALSE))," ",VLOOKUP(I190,Eje_Pilar!$C$2:$E$47,2,FALSE))</f>
        <v>Seguridad y convivencia para todos</v>
      </c>
      <c r="K190" s="97" t="str">
        <f>IF(ISERROR(VLOOKUP(I190,Eje_Pilar!$C$2:$E$47,3,FALSE))," ",VLOOKUP(I190,Eje_Pilar!$C$2:$E$47,3,FALSE))</f>
        <v>Pilar 3 Construcción de Comunidad y Cultura Ciudadana</v>
      </c>
      <c r="L190" s="98" t="s">
        <v>887</v>
      </c>
      <c r="M190" s="91" t="s">
        <v>1075</v>
      </c>
      <c r="N190" s="99" t="s">
        <v>1414</v>
      </c>
      <c r="O190" s="100">
        <v>24200000</v>
      </c>
      <c r="P190" s="101"/>
      <c r="Q190" s="102"/>
      <c r="R190" s="103">
        <v>1</v>
      </c>
      <c r="S190" s="100">
        <v>440000</v>
      </c>
      <c r="T190" s="104">
        <f t="shared" si="37"/>
        <v>24640000</v>
      </c>
      <c r="U190" s="132">
        <v>22439800</v>
      </c>
      <c r="V190" s="105">
        <v>43521</v>
      </c>
      <c r="W190" s="105">
        <v>43521</v>
      </c>
      <c r="X190" s="105">
        <v>43854</v>
      </c>
      <c r="Y190" s="106">
        <v>330</v>
      </c>
      <c r="Z190" s="106"/>
      <c r="AA190" s="107"/>
      <c r="AB190" s="91"/>
      <c r="AC190" s="91" t="s">
        <v>1591</v>
      </c>
      <c r="AD190" s="91"/>
      <c r="AE190" s="91"/>
      <c r="AF190" s="108">
        <f t="shared" si="32"/>
        <v>0.91070616883116884</v>
      </c>
      <c r="AG190" s="109"/>
      <c r="AH190" s="130">
        <f>IF(SUMPRODUCT((A$14:A190=A190)*(B$14:B190=B190)*(C$14:C190=C190))&gt;1,0,1)</f>
        <v>1</v>
      </c>
      <c r="AI190" s="110" t="str">
        <f t="shared" si="33"/>
        <v>Contratos de prestación de servicios profesionales y de apoyo a la gestión</v>
      </c>
      <c r="AJ190" s="110" t="str">
        <f t="shared" si="34"/>
        <v>Contratación directa</v>
      </c>
      <c r="AK190" s="111" t="str">
        <f>IFERROR(VLOOKUP(F190,Tipo!$C$12:$C$27,1,FALSE),"NO")</f>
        <v>Prestación de servicios profesionales y de apoyo a la gestión, o para la ejecución de trabajos artísticos que sólo puedan encomendarse a determinadas personas naturales;</v>
      </c>
      <c r="AL190" s="110" t="str">
        <f t="shared" si="35"/>
        <v>Inversión</v>
      </c>
      <c r="AM190" s="110">
        <f t="shared" si="36"/>
        <v>19</v>
      </c>
    </row>
    <row r="191" spans="1:39" ht="27" customHeight="1" x14ac:dyDescent="0.25">
      <c r="A191" s="91">
        <v>1842019</v>
      </c>
      <c r="B191" s="106">
        <v>2019</v>
      </c>
      <c r="C191" s="92" t="s">
        <v>479</v>
      </c>
      <c r="D191" s="112" t="s">
        <v>161</v>
      </c>
      <c r="E191" s="92" t="s">
        <v>38</v>
      </c>
      <c r="F191" s="93" t="s">
        <v>182</v>
      </c>
      <c r="G191" s="94" t="s">
        <v>715</v>
      </c>
      <c r="H191" s="95" t="s">
        <v>156</v>
      </c>
      <c r="I191" s="96">
        <v>19</v>
      </c>
      <c r="J191" s="97" t="str">
        <f>IF(ISERROR(VLOOKUP(I191,Eje_Pilar!$C$2:$E$47,2,FALSE))," ",VLOOKUP(I191,Eje_Pilar!$C$2:$E$47,2,FALSE))</f>
        <v>Seguridad y convivencia para todos</v>
      </c>
      <c r="K191" s="97" t="str">
        <f>IF(ISERROR(VLOOKUP(I191,Eje_Pilar!$C$2:$E$47,3,FALSE))," ",VLOOKUP(I191,Eje_Pilar!$C$2:$E$47,3,FALSE))</f>
        <v>Pilar 3 Construcción de Comunidad y Cultura Ciudadana</v>
      </c>
      <c r="L191" s="98" t="s">
        <v>887</v>
      </c>
      <c r="M191" s="91" t="s">
        <v>1076</v>
      </c>
      <c r="N191" s="99" t="s">
        <v>1415</v>
      </c>
      <c r="O191" s="100">
        <v>24200000</v>
      </c>
      <c r="P191" s="101"/>
      <c r="Q191" s="102"/>
      <c r="R191" s="103">
        <v>1</v>
      </c>
      <c r="S191" s="100">
        <v>293333</v>
      </c>
      <c r="T191" s="104">
        <f t="shared" si="37"/>
        <v>24493333</v>
      </c>
      <c r="U191" s="132">
        <v>22293333</v>
      </c>
      <c r="V191" s="105">
        <v>43522</v>
      </c>
      <c r="W191" s="105">
        <v>43521</v>
      </c>
      <c r="X191" s="105">
        <v>43854</v>
      </c>
      <c r="Y191" s="106">
        <v>330</v>
      </c>
      <c r="Z191" s="106"/>
      <c r="AA191" s="107"/>
      <c r="AB191" s="91"/>
      <c r="AC191" s="91" t="s">
        <v>1591</v>
      </c>
      <c r="AD191" s="91"/>
      <c r="AE191" s="91"/>
      <c r="AF191" s="108">
        <f t="shared" si="32"/>
        <v>0.91017963949618452</v>
      </c>
      <c r="AG191" s="109"/>
      <c r="AH191" s="130">
        <f>IF(SUMPRODUCT((A$14:A191=A191)*(B$14:B191=B191)*(C$14:C191=C191))&gt;1,0,1)</f>
        <v>1</v>
      </c>
      <c r="AI191" s="110" t="str">
        <f t="shared" si="33"/>
        <v>Contratos de prestación de servicios profesionales y de apoyo a la gestión</v>
      </c>
      <c r="AJ191" s="110" t="str">
        <f t="shared" si="34"/>
        <v>Contratación directa</v>
      </c>
      <c r="AK191" s="111" t="str">
        <f>IFERROR(VLOOKUP(F191,Tipo!$C$12:$C$27,1,FALSE),"NO")</f>
        <v>Prestación de servicios profesionales y de apoyo a la gestión, o para la ejecución de trabajos artísticos que sólo puedan encomendarse a determinadas personas naturales;</v>
      </c>
      <c r="AL191" s="110" t="str">
        <f t="shared" si="35"/>
        <v>Inversión</v>
      </c>
      <c r="AM191" s="110">
        <f t="shared" si="36"/>
        <v>19</v>
      </c>
    </row>
    <row r="192" spans="1:39" ht="27" customHeight="1" x14ac:dyDescent="0.25">
      <c r="A192" s="91">
        <v>1852019</v>
      </c>
      <c r="B192" s="106">
        <v>2019</v>
      </c>
      <c r="C192" s="92" t="s">
        <v>480</v>
      </c>
      <c r="D192" s="112" t="s">
        <v>161</v>
      </c>
      <c r="E192" s="92" t="s">
        <v>38</v>
      </c>
      <c r="F192" s="93" t="s">
        <v>182</v>
      </c>
      <c r="G192" s="94" t="s">
        <v>764</v>
      </c>
      <c r="H192" s="95" t="s">
        <v>156</v>
      </c>
      <c r="I192" s="96">
        <v>45</v>
      </c>
      <c r="J192" s="97" t="str">
        <f>IF(ISERROR(VLOOKUP(I192,Eje_Pilar!$C$2:$E$47,2,FALSE))," ",VLOOKUP(I192,Eje_Pilar!$C$2:$E$47,2,FALSE))</f>
        <v>Gobernanza e influencia local, regional e internacional</v>
      </c>
      <c r="K192" s="97" t="str">
        <f>IF(ISERROR(VLOOKUP(I192,Eje_Pilar!$C$2:$E$47,3,FALSE))," ",VLOOKUP(I192,Eje_Pilar!$C$2:$E$47,3,FALSE))</f>
        <v>Eje Transversal 4 Gobierno Legitimo, Fortalecimiento Local y Eficiencia</v>
      </c>
      <c r="L192" s="98" t="s">
        <v>885</v>
      </c>
      <c r="M192" s="91" t="s">
        <v>1077</v>
      </c>
      <c r="N192" s="99" t="s">
        <v>1416</v>
      </c>
      <c r="O192" s="100">
        <v>37800000</v>
      </c>
      <c r="P192" s="101"/>
      <c r="Q192" s="102"/>
      <c r="R192" s="103"/>
      <c r="S192" s="100"/>
      <c r="T192" s="104">
        <f t="shared" si="37"/>
        <v>37800000</v>
      </c>
      <c r="U192" s="132">
        <v>28140000</v>
      </c>
      <c r="V192" s="105">
        <v>43587</v>
      </c>
      <c r="W192" s="105">
        <v>43591</v>
      </c>
      <c r="X192" s="105">
        <v>43866</v>
      </c>
      <c r="Y192" s="106">
        <v>330</v>
      </c>
      <c r="Z192" s="106"/>
      <c r="AA192" s="107"/>
      <c r="AB192" s="91"/>
      <c r="AC192" s="91" t="s">
        <v>1591</v>
      </c>
      <c r="AD192" s="91"/>
      <c r="AE192" s="91"/>
      <c r="AF192" s="108">
        <f t="shared" si="32"/>
        <v>0.74444444444444446</v>
      </c>
      <c r="AG192" s="109"/>
      <c r="AH192" s="130">
        <f>IF(SUMPRODUCT((A$14:A192=A192)*(B$14:B192=B192)*(C$14:C192=C192))&gt;1,0,1)</f>
        <v>1</v>
      </c>
      <c r="AI192" s="110" t="str">
        <f t="shared" si="33"/>
        <v>Contratos de prestación de servicios profesionales y de apoyo a la gestión</v>
      </c>
      <c r="AJ192" s="110" t="str">
        <f t="shared" si="34"/>
        <v>Contratación directa</v>
      </c>
      <c r="AK192" s="111" t="str">
        <f>IFERROR(VLOOKUP(F192,Tipo!$C$12:$C$27,1,FALSE),"NO")</f>
        <v>Prestación de servicios profesionales y de apoyo a la gestión, o para la ejecución de trabajos artísticos que sólo puedan encomendarse a determinadas personas naturales;</v>
      </c>
      <c r="AL192" s="110" t="str">
        <f t="shared" si="35"/>
        <v>Inversión</v>
      </c>
      <c r="AM192" s="110">
        <f t="shared" si="36"/>
        <v>45</v>
      </c>
    </row>
    <row r="193" spans="1:39" ht="27" customHeight="1" x14ac:dyDescent="0.25">
      <c r="A193" s="91">
        <v>1862019</v>
      </c>
      <c r="B193" s="106">
        <v>2019</v>
      </c>
      <c r="C193" s="92" t="s">
        <v>481</v>
      </c>
      <c r="D193" s="112" t="s">
        <v>161</v>
      </c>
      <c r="E193" s="92" t="s">
        <v>38</v>
      </c>
      <c r="F193" s="93" t="s">
        <v>182</v>
      </c>
      <c r="G193" s="94" t="s">
        <v>765</v>
      </c>
      <c r="H193" s="95" t="s">
        <v>156</v>
      </c>
      <c r="I193" s="96">
        <v>45</v>
      </c>
      <c r="J193" s="97" t="str">
        <f>IF(ISERROR(VLOOKUP(I193,Eje_Pilar!$C$2:$E$47,2,FALSE))," ",VLOOKUP(I193,Eje_Pilar!$C$2:$E$47,2,FALSE))</f>
        <v>Gobernanza e influencia local, regional e internacional</v>
      </c>
      <c r="K193" s="97" t="str">
        <f>IF(ISERROR(VLOOKUP(I193,Eje_Pilar!$C$2:$E$47,3,FALSE))," ",VLOOKUP(I193,Eje_Pilar!$C$2:$E$47,3,FALSE))</f>
        <v>Eje Transversal 4 Gobierno Legitimo, Fortalecimiento Local y Eficiencia</v>
      </c>
      <c r="L193" s="98" t="s">
        <v>885</v>
      </c>
      <c r="M193" s="91" t="s">
        <v>1078</v>
      </c>
      <c r="N193" s="99" t="s">
        <v>1417</v>
      </c>
      <c r="O193" s="100">
        <v>26400000</v>
      </c>
      <c r="P193" s="101"/>
      <c r="Q193" s="102"/>
      <c r="R193" s="103">
        <v>1</v>
      </c>
      <c r="S193" s="100">
        <v>800000</v>
      </c>
      <c r="T193" s="104">
        <f t="shared" si="37"/>
        <v>27200000</v>
      </c>
      <c r="U193" s="132">
        <v>24800000</v>
      </c>
      <c r="V193" s="105">
        <v>43517</v>
      </c>
      <c r="W193" s="105">
        <v>43517</v>
      </c>
      <c r="X193" s="105">
        <v>43850</v>
      </c>
      <c r="Y193" s="106">
        <v>330</v>
      </c>
      <c r="Z193" s="106"/>
      <c r="AA193" s="107"/>
      <c r="AB193" s="91"/>
      <c r="AC193" s="91" t="s">
        <v>1591</v>
      </c>
      <c r="AD193" s="91"/>
      <c r="AE193" s="91"/>
      <c r="AF193" s="108">
        <f t="shared" si="32"/>
        <v>0.91176470588235292</v>
      </c>
      <c r="AG193" s="109"/>
      <c r="AH193" s="130">
        <f>IF(SUMPRODUCT((A$14:A193=A193)*(B$14:B193=B193)*(C$14:C193=C193))&gt;1,0,1)</f>
        <v>1</v>
      </c>
      <c r="AI193" s="110" t="str">
        <f t="shared" si="33"/>
        <v>Contratos de prestación de servicios profesionales y de apoyo a la gestión</v>
      </c>
      <c r="AJ193" s="110" t="str">
        <f t="shared" si="34"/>
        <v>Contratación directa</v>
      </c>
      <c r="AK193" s="111" t="str">
        <f>IFERROR(VLOOKUP(F193,Tipo!$C$12:$C$27,1,FALSE),"NO")</f>
        <v>Prestación de servicios profesionales y de apoyo a la gestión, o para la ejecución de trabajos artísticos que sólo puedan encomendarse a determinadas personas naturales;</v>
      </c>
      <c r="AL193" s="110" t="str">
        <f t="shared" si="35"/>
        <v>Inversión</v>
      </c>
      <c r="AM193" s="110">
        <f t="shared" si="36"/>
        <v>45</v>
      </c>
    </row>
    <row r="194" spans="1:39" ht="27" customHeight="1" x14ac:dyDescent="0.25">
      <c r="A194" s="91">
        <v>1872019</v>
      </c>
      <c r="B194" s="106">
        <v>2019</v>
      </c>
      <c r="C194" s="92" t="s">
        <v>482</v>
      </c>
      <c r="D194" s="112" t="s">
        <v>161</v>
      </c>
      <c r="E194" s="92" t="s">
        <v>38</v>
      </c>
      <c r="F194" s="93" t="s">
        <v>182</v>
      </c>
      <c r="G194" s="94" t="s">
        <v>766</v>
      </c>
      <c r="H194" s="95" t="s">
        <v>156</v>
      </c>
      <c r="I194" s="96">
        <v>45</v>
      </c>
      <c r="J194" s="97" t="str">
        <f>IF(ISERROR(VLOOKUP(I194,Eje_Pilar!$C$2:$E$47,2,FALSE))," ",VLOOKUP(I194,Eje_Pilar!$C$2:$E$47,2,FALSE))</f>
        <v>Gobernanza e influencia local, regional e internacional</v>
      </c>
      <c r="K194" s="97" t="str">
        <f>IF(ISERROR(VLOOKUP(I194,Eje_Pilar!$C$2:$E$47,3,FALSE))," ",VLOOKUP(I194,Eje_Pilar!$C$2:$E$47,3,FALSE))</f>
        <v>Eje Transversal 4 Gobierno Legitimo, Fortalecimiento Local y Eficiencia</v>
      </c>
      <c r="L194" s="98" t="s">
        <v>885</v>
      </c>
      <c r="M194" s="91" t="s">
        <v>1079</v>
      </c>
      <c r="N194" s="99" t="s">
        <v>1418</v>
      </c>
      <c r="O194" s="100">
        <v>48400000</v>
      </c>
      <c r="P194" s="101"/>
      <c r="Q194" s="102"/>
      <c r="R194" s="103">
        <v>1</v>
      </c>
      <c r="S194" s="100">
        <v>1466667</v>
      </c>
      <c r="T194" s="104">
        <f t="shared" si="37"/>
        <v>49866667</v>
      </c>
      <c r="U194" s="132">
        <v>45467000</v>
      </c>
      <c r="V194" s="105">
        <v>43517</v>
      </c>
      <c r="W194" s="105">
        <v>43517</v>
      </c>
      <c r="X194" s="105">
        <v>43850</v>
      </c>
      <c r="Y194" s="106">
        <v>330</v>
      </c>
      <c r="Z194" s="106"/>
      <c r="AA194" s="107"/>
      <c r="AB194" s="91"/>
      <c r="AC194" s="91" t="s">
        <v>1591</v>
      </c>
      <c r="AD194" s="91"/>
      <c r="AE194" s="91"/>
      <c r="AF194" s="108">
        <f t="shared" si="32"/>
        <v>0.91177138427960303</v>
      </c>
      <c r="AG194" s="109"/>
      <c r="AH194" s="130">
        <f>IF(SUMPRODUCT((A$14:A194=A194)*(B$14:B194=B194)*(C$14:C194=C194))&gt;1,0,1)</f>
        <v>1</v>
      </c>
      <c r="AI194" s="110" t="str">
        <f t="shared" si="33"/>
        <v>Contratos de prestación de servicios profesionales y de apoyo a la gestión</v>
      </c>
      <c r="AJ194" s="110" t="str">
        <f t="shared" si="34"/>
        <v>Contratación directa</v>
      </c>
      <c r="AK194" s="111" t="str">
        <f>IFERROR(VLOOKUP(F194,Tipo!$C$12:$C$27,1,FALSE),"NO")</f>
        <v>Prestación de servicios profesionales y de apoyo a la gestión, o para la ejecución de trabajos artísticos que sólo puedan encomendarse a determinadas personas naturales;</v>
      </c>
      <c r="AL194" s="110" t="str">
        <f t="shared" si="35"/>
        <v>Inversión</v>
      </c>
      <c r="AM194" s="110">
        <f t="shared" si="36"/>
        <v>45</v>
      </c>
    </row>
    <row r="195" spans="1:39" ht="27" customHeight="1" x14ac:dyDescent="0.25">
      <c r="A195" s="91">
        <v>1882019</v>
      </c>
      <c r="B195" s="106">
        <v>2019</v>
      </c>
      <c r="C195" s="92" t="s">
        <v>483</v>
      </c>
      <c r="D195" s="112" t="s">
        <v>161</v>
      </c>
      <c r="E195" s="92" t="s">
        <v>38</v>
      </c>
      <c r="F195" s="93" t="s">
        <v>182</v>
      </c>
      <c r="G195" s="94" t="s">
        <v>749</v>
      </c>
      <c r="H195" s="95" t="s">
        <v>156</v>
      </c>
      <c r="I195" s="96">
        <v>45</v>
      </c>
      <c r="J195" s="97" t="str">
        <f>IF(ISERROR(VLOOKUP(I195,Eje_Pilar!$C$2:$E$47,2,FALSE))," ",VLOOKUP(I195,Eje_Pilar!$C$2:$E$47,2,FALSE))</f>
        <v>Gobernanza e influencia local, regional e internacional</v>
      </c>
      <c r="K195" s="97" t="str">
        <f>IF(ISERROR(VLOOKUP(I195,Eje_Pilar!$C$2:$E$47,3,FALSE))," ",VLOOKUP(I195,Eje_Pilar!$C$2:$E$47,3,FALSE))</f>
        <v>Eje Transversal 4 Gobierno Legitimo, Fortalecimiento Local y Eficiencia</v>
      </c>
      <c r="L195" s="98" t="s">
        <v>885</v>
      </c>
      <c r="M195" s="91" t="s">
        <v>1080</v>
      </c>
      <c r="N195" s="99" t="s">
        <v>1419</v>
      </c>
      <c r="O195" s="100">
        <v>21780000</v>
      </c>
      <c r="P195" s="101"/>
      <c r="Q195" s="102"/>
      <c r="R195" s="103">
        <v>1</v>
      </c>
      <c r="S195" s="100">
        <v>660000</v>
      </c>
      <c r="T195" s="104">
        <f t="shared" si="37"/>
        <v>22440000</v>
      </c>
      <c r="U195" s="132">
        <v>18480000</v>
      </c>
      <c r="V195" s="105">
        <v>43517</v>
      </c>
      <c r="W195" s="105">
        <v>43517</v>
      </c>
      <c r="X195" s="105">
        <v>43850</v>
      </c>
      <c r="Y195" s="106">
        <v>330</v>
      </c>
      <c r="Z195" s="106"/>
      <c r="AA195" s="107"/>
      <c r="AB195" s="91"/>
      <c r="AC195" s="91" t="s">
        <v>1591</v>
      </c>
      <c r="AD195" s="91"/>
      <c r="AE195" s="91"/>
      <c r="AF195" s="108">
        <f t="shared" si="32"/>
        <v>0.82352941176470584</v>
      </c>
      <c r="AG195" s="109"/>
      <c r="AH195" s="130">
        <f>IF(SUMPRODUCT((A$14:A195=A195)*(B$14:B195=B195)*(C$14:C195=C195))&gt;1,0,1)</f>
        <v>1</v>
      </c>
      <c r="AI195" s="110" t="str">
        <f t="shared" si="33"/>
        <v>Contratos de prestación de servicios profesionales y de apoyo a la gestión</v>
      </c>
      <c r="AJ195" s="110" t="str">
        <f t="shared" si="34"/>
        <v>Contratación directa</v>
      </c>
      <c r="AK195" s="111" t="str">
        <f>IFERROR(VLOOKUP(F195,Tipo!$C$12:$C$27,1,FALSE),"NO")</f>
        <v>Prestación de servicios profesionales y de apoyo a la gestión, o para la ejecución de trabajos artísticos que sólo puedan encomendarse a determinadas personas naturales;</v>
      </c>
      <c r="AL195" s="110" t="str">
        <f t="shared" si="35"/>
        <v>Inversión</v>
      </c>
      <c r="AM195" s="110">
        <f t="shared" si="36"/>
        <v>45</v>
      </c>
    </row>
    <row r="196" spans="1:39" ht="27" customHeight="1" x14ac:dyDescent="0.25">
      <c r="A196" s="91">
        <v>1902019</v>
      </c>
      <c r="B196" s="106">
        <v>2019</v>
      </c>
      <c r="C196" s="92" t="s">
        <v>484</v>
      </c>
      <c r="D196" s="112" t="s">
        <v>161</v>
      </c>
      <c r="E196" s="92" t="s">
        <v>38</v>
      </c>
      <c r="F196" s="93" t="s">
        <v>182</v>
      </c>
      <c r="G196" s="94" t="s">
        <v>767</v>
      </c>
      <c r="H196" s="95" t="s">
        <v>156</v>
      </c>
      <c r="I196" s="96">
        <v>2</v>
      </c>
      <c r="J196" s="97" t="str">
        <f>IF(ISERROR(VLOOKUP(I196,Eje_Pilar!$C$2:$E$47,2,FALSE))," ",VLOOKUP(I196,Eje_Pilar!$C$2:$E$47,2,FALSE))</f>
        <v>Desarrollo integral desde la gestación hasta la adolescencia</v>
      </c>
      <c r="K196" s="97" t="str">
        <f>IF(ISERROR(VLOOKUP(I196,Eje_Pilar!$C$2:$E$47,3,FALSE))," ",VLOOKUP(I196,Eje_Pilar!$C$2:$E$47,3,FALSE))</f>
        <v>Pilar 1 Igualdad de Calidad de Vida</v>
      </c>
      <c r="L196" s="98" t="s">
        <v>891</v>
      </c>
      <c r="M196" s="91" t="s">
        <v>1081</v>
      </c>
      <c r="N196" s="99" t="s">
        <v>1420</v>
      </c>
      <c r="O196" s="100">
        <v>27600000</v>
      </c>
      <c r="P196" s="101"/>
      <c r="Q196" s="102"/>
      <c r="R196" s="103">
        <v>1</v>
      </c>
      <c r="S196" s="100">
        <v>13800000</v>
      </c>
      <c r="T196" s="104">
        <f t="shared" si="37"/>
        <v>41400000</v>
      </c>
      <c r="U196" s="132">
        <v>39560000</v>
      </c>
      <c r="V196" s="105">
        <v>43535</v>
      </c>
      <c r="W196" s="105">
        <v>43537</v>
      </c>
      <c r="X196" s="105">
        <v>43720</v>
      </c>
      <c r="Y196" s="106">
        <v>180</v>
      </c>
      <c r="Z196" s="106"/>
      <c r="AA196" s="107"/>
      <c r="AB196" s="91"/>
      <c r="AC196" s="91" t="s">
        <v>1591</v>
      </c>
      <c r="AD196" s="91"/>
      <c r="AE196" s="91"/>
      <c r="AF196" s="108">
        <f t="shared" si="32"/>
        <v>0.9555555555555556</v>
      </c>
      <c r="AG196" s="109"/>
      <c r="AH196" s="130">
        <f>IF(SUMPRODUCT((A$14:A196=A196)*(B$14:B196=B196)*(C$14:C196=C196))&gt;1,0,1)</f>
        <v>1</v>
      </c>
      <c r="AI196" s="110" t="str">
        <f t="shared" si="33"/>
        <v>Contratos de prestación de servicios profesionales y de apoyo a la gestión</v>
      </c>
      <c r="AJ196" s="110" t="str">
        <f t="shared" si="34"/>
        <v>Contratación directa</v>
      </c>
      <c r="AK196" s="111" t="str">
        <f>IFERROR(VLOOKUP(F196,Tipo!$C$12:$C$27,1,FALSE),"NO")</f>
        <v>Prestación de servicios profesionales y de apoyo a la gestión, o para la ejecución de trabajos artísticos que sólo puedan encomendarse a determinadas personas naturales;</v>
      </c>
      <c r="AL196" s="110" t="str">
        <f t="shared" si="35"/>
        <v>Inversión</v>
      </c>
      <c r="AM196" s="110">
        <f t="shared" si="36"/>
        <v>2</v>
      </c>
    </row>
    <row r="197" spans="1:39" ht="27" customHeight="1" x14ac:dyDescent="0.25">
      <c r="A197" s="91">
        <v>1912019</v>
      </c>
      <c r="B197" s="106">
        <v>2019</v>
      </c>
      <c r="C197" s="92" t="s">
        <v>485</v>
      </c>
      <c r="D197" s="112" t="s">
        <v>161</v>
      </c>
      <c r="E197" s="92" t="s">
        <v>38</v>
      </c>
      <c r="F197" s="93" t="s">
        <v>182</v>
      </c>
      <c r="G197" s="94" t="s">
        <v>715</v>
      </c>
      <c r="H197" s="95" t="s">
        <v>156</v>
      </c>
      <c r="I197" s="96">
        <v>19</v>
      </c>
      <c r="J197" s="97" t="str">
        <f>IF(ISERROR(VLOOKUP(I197,Eje_Pilar!$C$2:$E$47,2,FALSE))," ",VLOOKUP(I197,Eje_Pilar!$C$2:$E$47,2,FALSE))</f>
        <v>Seguridad y convivencia para todos</v>
      </c>
      <c r="K197" s="97" t="str">
        <f>IF(ISERROR(VLOOKUP(I197,Eje_Pilar!$C$2:$E$47,3,FALSE))," ",VLOOKUP(I197,Eje_Pilar!$C$2:$E$47,3,FALSE))</f>
        <v>Pilar 3 Construcción de Comunidad y Cultura Ciudadana</v>
      </c>
      <c r="L197" s="98" t="s">
        <v>887</v>
      </c>
      <c r="M197" s="91" t="s">
        <v>1082</v>
      </c>
      <c r="N197" s="99" t="s">
        <v>1421</v>
      </c>
      <c r="O197" s="100">
        <v>24200000</v>
      </c>
      <c r="P197" s="101"/>
      <c r="Q197" s="102"/>
      <c r="R197" s="103">
        <v>1</v>
      </c>
      <c r="S197" s="100">
        <v>366667</v>
      </c>
      <c r="T197" s="104">
        <f t="shared" si="37"/>
        <v>24566667</v>
      </c>
      <c r="U197" s="132">
        <v>22367000</v>
      </c>
      <c r="V197" s="105">
        <v>43521</v>
      </c>
      <c r="W197" s="105">
        <v>43521</v>
      </c>
      <c r="X197" s="105">
        <v>43854</v>
      </c>
      <c r="Y197" s="106">
        <v>330</v>
      </c>
      <c r="Z197" s="106"/>
      <c r="AA197" s="107"/>
      <c r="AB197" s="91"/>
      <c r="AC197" s="91" t="s">
        <v>1591</v>
      </c>
      <c r="AD197" s="91"/>
      <c r="AE197" s="91"/>
      <c r="AF197" s="108">
        <f t="shared" si="32"/>
        <v>0.91046131736144753</v>
      </c>
      <c r="AG197" s="109"/>
      <c r="AH197" s="130">
        <f>IF(SUMPRODUCT((A$14:A197=A197)*(B$14:B197=B197)*(C$14:C197=C197))&gt;1,0,1)</f>
        <v>1</v>
      </c>
      <c r="AI197" s="110" t="str">
        <f t="shared" si="33"/>
        <v>Contratos de prestación de servicios profesionales y de apoyo a la gestión</v>
      </c>
      <c r="AJ197" s="110" t="str">
        <f t="shared" si="34"/>
        <v>Contratación directa</v>
      </c>
      <c r="AK197" s="111" t="str">
        <f>IFERROR(VLOOKUP(F197,Tipo!$C$12:$C$27,1,FALSE),"NO")</f>
        <v>Prestación de servicios profesionales y de apoyo a la gestión, o para la ejecución de trabajos artísticos que sólo puedan encomendarse a determinadas personas naturales;</v>
      </c>
      <c r="AL197" s="110" t="str">
        <f t="shared" si="35"/>
        <v>Inversión</v>
      </c>
      <c r="AM197" s="110">
        <f t="shared" si="36"/>
        <v>19</v>
      </c>
    </row>
    <row r="198" spans="1:39" ht="27" customHeight="1" x14ac:dyDescent="0.25">
      <c r="A198" s="91">
        <v>1922019</v>
      </c>
      <c r="B198" s="106">
        <v>2019</v>
      </c>
      <c r="C198" s="92" t="s">
        <v>486</v>
      </c>
      <c r="D198" s="112" t="s">
        <v>161</v>
      </c>
      <c r="E198" s="92" t="s">
        <v>38</v>
      </c>
      <c r="F198" s="93" t="s">
        <v>182</v>
      </c>
      <c r="G198" s="94" t="s">
        <v>715</v>
      </c>
      <c r="H198" s="95" t="s">
        <v>156</v>
      </c>
      <c r="I198" s="96">
        <v>19</v>
      </c>
      <c r="J198" s="97" t="str">
        <f>IF(ISERROR(VLOOKUP(I198,Eje_Pilar!$C$2:$E$47,2,FALSE))," ",VLOOKUP(I198,Eje_Pilar!$C$2:$E$47,2,FALSE))</f>
        <v>Seguridad y convivencia para todos</v>
      </c>
      <c r="K198" s="97" t="str">
        <f>IF(ISERROR(VLOOKUP(I198,Eje_Pilar!$C$2:$E$47,3,FALSE))," ",VLOOKUP(I198,Eje_Pilar!$C$2:$E$47,3,FALSE))</f>
        <v>Pilar 3 Construcción de Comunidad y Cultura Ciudadana</v>
      </c>
      <c r="L198" s="98" t="s">
        <v>887</v>
      </c>
      <c r="M198" s="91" t="s">
        <v>1083</v>
      </c>
      <c r="N198" s="99" t="s">
        <v>1422</v>
      </c>
      <c r="O198" s="100">
        <v>24200000</v>
      </c>
      <c r="P198" s="101"/>
      <c r="Q198" s="102"/>
      <c r="R198" s="103">
        <v>1</v>
      </c>
      <c r="S198" s="100">
        <v>440000</v>
      </c>
      <c r="T198" s="104">
        <f t="shared" si="37"/>
        <v>24640000</v>
      </c>
      <c r="U198" s="132">
        <v>22440000</v>
      </c>
      <c r="V198" s="105">
        <v>43521</v>
      </c>
      <c r="W198" s="105">
        <v>43521</v>
      </c>
      <c r="X198" s="105">
        <v>43854</v>
      </c>
      <c r="Y198" s="106">
        <v>330</v>
      </c>
      <c r="Z198" s="106"/>
      <c r="AA198" s="107"/>
      <c r="AB198" s="91"/>
      <c r="AC198" s="91" t="s">
        <v>1591</v>
      </c>
      <c r="AD198" s="91"/>
      <c r="AE198" s="91"/>
      <c r="AF198" s="108">
        <f t="shared" si="32"/>
        <v>0.9107142857142857</v>
      </c>
      <c r="AG198" s="109"/>
      <c r="AH198" s="130">
        <f>IF(SUMPRODUCT((A$14:A198=A198)*(B$14:B198=B198)*(C$14:C198=C198))&gt;1,0,1)</f>
        <v>1</v>
      </c>
      <c r="AI198" s="110" t="str">
        <f t="shared" si="33"/>
        <v>Contratos de prestación de servicios profesionales y de apoyo a la gestión</v>
      </c>
      <c r="AJ198" s="110" t="str">
        <f t="shared" si="34"/>
        <v>Contratación directa</v>
      </c>
      <c r="AK198" s="111" t="str">
        <f>IFERROR(VLOOKUP(F198,Tipo!$C$12:$C$27,1,FALSE),"NO")</f>
        <v>Prestación de servicios profesionales y de apoyo a la gestión, o para la ejecución de trabajos artísticos que sólo puedan encomendarse a determinadas personas naturales;</v>
      </c>
      <c r="AL198" s="110" t="str">
        <f t="shared" si="35"/>
        <v>Inversión</v>
      </c>
      <c r="AM198" s="110">
        <f t="shared" si="36"/>
        <v>19</v>
      </c>
    </row>
    <row r="199" spans="1:39" ht="27" customHeight="1" x14ac:dyDescent="0.25">
      <c r="A199" s="91">
        <v>1932019</v>
      </c>
      <c r="B199" s="106">
        <v>2019</v>
      </c>
      <c r="C199" s="92" t="s">
        <v>487</v>
      </c>
      <c r="D199" s="112" t="s">
        <v>161</v>
      </c>
      <c r="E199" s="92" t="s">
        <v>38</v>
      </c>
      <c r="F199" s="93" t="s">
        <v>182</v>
      </c>
      <c r="G199" s="94" t="s">
        <v>715</v>
      </c>
      <c r="H199" s="95" t="s">
        <v>156</v>
      </c>
      <c r="I199" s="96">
        <v>19</v>
      </c>
      <c r="J199" s="97" t="str">
        <f>IF(ISERROR(VLOOKUP(I199,Eje_Pilar!$C$2:$E$47,2,FALSE))," ",VLOOKUP(I199,Eje_Pilar!$C$2:$E$47,2,FALSE))</f>
        <v>Seguridad y convivencia para todos</v>
      </c>
      <c r="K199" s="97" t="str">
        <f>IF(ISERROR(VLOOKUP(I199,Eje_Pilar!$C$2:$E$47,3,FALSE))," ",VLOOKUP(I199,Eje_Pilar!$C$2:$E$47,3,FALSE))</f>
        <v>Pilar 3 Construcción de Comunidad y Cultura Ciudadana</v>
      </c>
      <c r="L199" s="98" t="s">
        <v>887</v>
      </c>
      <c r="M199" s="91" t="s">
        <v>1084</v>
      </c>
      <c r="N199" s="99" t="s">
        <v>1423</v>
      </c>
      <c r="O199" s="100">
        <v>24200000</v>
      </c>
      <c r="P199" s="101"/>
      <c r="Q199" s="102"/>
      <c r="R199" s="103"/>
      <c r="S199" s="100"/>
      <c r="T199" s="104">
        <f t="shared" si="37"/>
        <v>24200000</v>
      </c>
      <c r="U199" s="132">
        <v>21853333</v>
      </c>
      <c r="V199" s="105">
        <v>43525</v>
      </c>
      <c r="W199" s="105">
        <v>43528</v>
      </c>
      <c r="X199" s="105">
        <v>43864</v>
      </c>
      <c r="Y199" s="106">
        <v>330</v>
      </c>
      <c r="Z199" s="106"/>
      <c r="AA199" s="107"/>
      <c r="AB199" s="91"/>
      <c r="AC199" s="91" t="s">
        <v>1591</v>
      </c>
      <c r="AD199" s="91"/>
      <c r="AE199" s="91"/>
      <c r="AF199" s="108">
        <f t="shared" si="32"/>
        <v>0.90303028925619833</v>
      </c>
      <c r="AG199" s="109"/>
      <c r="AH199" s="130">
        <f>IF(SUMPRODUCT((A$14:A199=A199)*(B$14:B199=B199)*(C$14:C199=C199))&gt;1,0,1)</f>
        <v>1</v>
      </c>
      <c r="AI199" s="110" t="str">
        <f t="shared" si="33"/>
        <v>Contratos de prestación de servicios profesionales y de apoyo a la gestión</v>
      </c>
      <c r="AJ199" s="110" t="str">
        <f t="shared" si="34"/>
        <v>Contratación directa</v>
      </c>
      <c r="AK199" s="111" t="str">
        <f>IFERROR(VLOOKUP(F199,Tipo!$C$12:$C$27,1,FALSE),"NO")</f>
        <v>Prestación de servicios profesionales y de apoyo a la gestión, o para la ejecución de trabajos artísticos que sólo puedan encomendarse a determinadas personas naturales;</v>
      </c>
      <c r="AL199" s="110" t="str">
        <f t="shared" si="35"/>
        <v>Inversión</v>
      </c>
      <c r="AM199" s="110">
        <f t="shared" si="36"/>
        <v>19</v>
      </c>
    </row>
    <row r="200" spans="1:39" ht="27" customHeight="1" x14ac:dyDescent="0.25">
      <c r="A200" s="91">
        <v>1942019</v>
      </c>
      <c r="B200" s="106">
        <v>2019</v>
      </c>
      <c r="C200" s="92" t="s">
        <v>488</v>
      </c>
      <c r="D200" s="112" t="s">
        <v>161</v>
      </c>
      <c r="E200" s="92" t="s">
        <v>38</v>
      </c>
      <c r="F200" s="93" t="s">
        <v>182</v>
      </c>
      <c r="G200" s="94" t="s">
        <v>715</v>
      </c>
      <c r="H200" s="95" t="s">
        <v>156</v>
      </c>
      <c r="I200" s="96">
        <v>19</v>
      </c>
      <c r="J200" s="97" t="str">
        <f>IF(ISERROR(VLOOKUP(I200,Eje_Pilar!$C$2:$E$47,2,FALSE))," ",VLOOKUP(I200,Eje_Pilar!$C$2:$E$47,2,FALSE))</f>
        <v>Seguridad y convivencia para todos</v>
      </c>
      <c r="K200" s="97" t="str">
        <f>IF(ISERROR(VLOOKUP(I200,Eje_Pilar!$C$2:$E$47,3,FALSE))," ",VLOOKUP(I200,Eje_Pilar!$C$2:$E$47,3,FALSE))</f>
        <v>Pilar 3 Construcción de Comunidad y Cultura Ciudadana</v>
      </c>
      <c r="L200" s="98" t="s">
        <v>887</v>
      </c>
      <c r="M200" s="91" t="s">
        <v>1085</v>
      </c>
      <c r="N200" s="99" t="s">
        <v>1424</v>
      </c>
      <c r="O200" s="100">
        <v>24200000</v>
      </c>
      <c r="P200" s="101"/>
      <c r="Q200" s="102"/>
      <c r="R200" s="103"/>
      <c r="S200" s="100"/>
      <c r="T200" s="104">
        <f t="shared" si="37"/>
        <v>24200000</v>
      </c>
      <c r="U200" s="132">
        <v>22000000</v>
      </c>
      <c r="V200" s="105">
        <v>43521</v>
      </c>
      <c r="W200" s="105">
        <v>43521</v>
      </c>
      <c r="X200" s="105">
        <v>43854</v>
      </c>
      <c r="Y200" s="106">
        <v>330</v>
      </c>
      <c r="Z200" s="106"/>
      <c r="AA200" s="107"/>
      <c r="AB200" s="91"/>
      <c r="AC200" s="91" t="s">
        <v>1591</v>
      </c>
      <c r="AD200" s="91"/>
      <c r="AE200" s="91"/>
      <c r="AF200" s="108">
        <f t="shared" si="32"/>
        <v>0.90909090909090906</v>
      </c>
      <c r="AG200" s="109"/>
      <c r="AH200" s="130">
        <f>IF(SUMPRODUCT((A$14:A200=A200)*(B$14:B200=B200)*(C$14:C200=C200))&gt;1,0,1)</f>
        <v>1</v>
      </c>
      <c r="AI200" s="110" t="str">
        <f t="shared" si="33"/>
        <v>Contratos de prestación de servicios profesionales y de apoyo a la gestión</v>
      </c>
      <c r="AJ200" s="110" t="str">
        <f t="shared" si="34"/>
        <v>Contratación directa</v>
      </c>
      <c r="AK200" s="111" t="str">
        <f>IFERROR(VLOOKUP(F200,Tipo!$C$12:$C$27,1,FALSE),"NO")</f>
        <v>Prestación de servicios profesionales y de apoyo a la gestión, o para la ejecución de trabajos artísticos que sólo puedan encomendarse a determinadas personas naturales;</v>
      </c>
      <c r="AL200" s="110" t="str">
        <f t="shared" si="35"/>
        <v>Inversión</v>
      </c>
      <c r="AM200" s="110">
        <f t="shared" si="36"/>
        <v>19</v>
      </c>
    </row>
    <row r="201" spans="1:39" ht="27" customHeight="1" x14ac:dyDescent="0.25">
      <c r="A201" s="91">
        <v>1952019</v>
      </c>
      <c r="B201" s="106">
        <v>2019</v>
      </c>
      <c r="C201" s="92" t="s">
        <v>489</v>
      </c>
      <c r="D201" s="112" t="s">
        <v>161</v>
      </c>
      <c r="E201" s="92" t="s">
        <v>38</v>
      </c>
      <c r="F201" s="93" t="s">
        <v>182</v>
      </c>
      <c r="G201" s="94" t="s">
        <v>715</v>
      </c>
      <c r="H201" s="95" t="s">
        <v>156</v>
      </c>
      <c r="I201" s="96">
        <v>19</v>
      </c>
      <c r="J201" s="97" t="str">
        <f>IF(ISERROR(VLOOKUP(I201,Eje_Pilar!$C$2:$E$47,2,FALSE))," ",VLOOKUP(I201,Eje_Pilar!$C$2:$E$47,2,FALSE))</f>
        <v>Seguridad y convivencia para todos</v>
      </c>
      <c r="K201" s="97" t="str">
        <f>IF(ISERROR(VLOOKUP(I201,Eje_Pilar!$C$2:$E$47,3,FALSE))," ",VLOOKUP(I201,Eje_Pilar!$C$2:$E$47,3,FALSE))</f>
        <v>Pilar 3 Construcción de Comunidad y Cultura Ciudadana</v>
      </c>
      <c r="L201" s="98" t="s">
        <v>887</v>
      </c>
      <c r="M201" s="91" t="s">
        <v>1086</v>
      </c>
      <c r="N201" s="99" t="s">
        <v>1425</v>
      </c>
      <c r="O201" s="100">
        <v>24200000</v>
      </c>
      <c r="P201" s="101"/>
      <c r="Q201" s="102"/>
      <c r="R201" s="103">
        <v>1</v>
      </c>
      <c r="S201" s="100">
        <v>440000</v>
      </c>
      <c r="T201" s="104">
        <f t="shared" si="37"/>
        <v>24640000</v>
      </c>
      <c r="U201" s="132">
        <v>22439998</v>
      </c>
      <c r="V201" s="105">
        <v>43521</v>
      </c>
      <c r="W201" s="105">
        <v>43521</v>
      </c>
      <c r="X201" s="105">
        <v>43854</v>
      </c>
      <c r="Y201" s="106">
        <v>330</v>
      </c>
      <c r="Z201" s="106"/>
      <c r="AA201" s="107"/>
      <c r="AB201" s="91"/>
      <c r="AC201" s="91" t="s">
        <v>1591</v>
      </c>
      <c r="AD201" s="91"/>
      <c r="AE201" s="91"/>
      <c r="AF201" s="108">
        <f t="shared" si="32"/>
        <v>0.9107142045454546</v>
      </c>
      <c r="AG201" s="109"/>
      <c r="AH201" s="130">
        <f>IF(SUMPRODUCT((A$14:A201=A201)*(B$14:B201=B201)*(C$14:C201=C201))&gt;1,0,1)</f>
        <v>1</v>
      </c>
      <c r="AI201" s="110" t="str">
        <f t="shared" si="33"/>
        <v>Contratos de prestación de servicios profesionales y de apoyo a la gestión</v>
      </c>
      <c r="AJ201" s="110" t="str">
        <f t="shared" si="34"/>
        <v>Contratación directa</v>
      </c>
      <c r="AK201" s="111" t="str">
        <f>IFERROR(VLOOKUP(F201,Tipo!$C$12:$C$27,1,FALSE),"NO")</f>
        <v>Prestación de servicios profesionales y de apoyo a la gestión, o para la ejecución de trabajos artísticos que sólo puedan encomendarse a determinadas personas naturales;</v>
      </c>
      <c r="AL201" s="110" t="str">
        <f t="shared" si="35"/>
        <v>Inversión</v>
      </c>
      <c r="AM201" s="110">
        <f t="shared" si="36"/>
        <v>19</v>
      </c>
    </row>
    <row r="202" spans="1:39" ht="27" customHeight="1" x14ac:dyDescent="0.25">
      <c r="A202" s="91">
        <v>1962019</v>
      </c>
      <c r="B202" s="106">
        <v>2019</v>
      </c>
      <c r="C202" s="92" t="s">
        <v>490</v>
      </c>
      <c r="D202" s="112" t="s">
        <v>161</v>
      </c>
      <c r="E202" s="92" t="s">
        <v>38</v>
      </c>
      <c r="F202" s="93" t="s">
        <v>182</v>
      </c>
      <c r="G202" s="94" t="s">
        <v>715</v>
      </c>
      <c r="H202" s="95" t="s">
        <v>156</v>
      </c>
      <c r="I202" s="96">
        <v>19</v>
      </c>
      <c r="J202" s="97" t="str">
        <f>IF(ISERROR(VLOOKUP(I202,Eje_Pilar!$C$2:$E$47,2,FALSE))," ",VLOOKUP(I202,Eje_Pilar!$C$2:$E$47,2,FALSE))</f>
        <v>Seguridad y convivencia para todos</v>
      </c>
      <c r="K202" s="97" t="str">
        <f>IF(ISERROR(VLOOKUP(I202,Eje_Pilar!$C$2:$E$47,3,FALSE))," ",VLOOKUP(I202,Eje_Pilar!$C$2:$E$47,3,FALSE))</f>
        <v>Pilar 3 Construcción de Comunidad y Cultura Ciudadana</v>
      </c>
      <c r="L202" s="98" t="s">
        <v>887</v>
      </c>
      <c r="M202" s="91" t="s">
        <v>1087</v>
      </c>
      <c r="N202" s="99" t="s">
        <v>1426</v>
      </c>
      <c r="O202" s="100">
        <v>24200000</v>
      </c>
      <c r="P202" s="101"/>
      <c r="Q202" s="102"/>
      <c r="R202" s="103"/>
      <c r="S202" s="100"/>
      <c r="T202" s="104">
        <f t="shared" si="37"/>
        <v>24200000</v>
      </c>
      <c r="U202" s="132">
        <v>22000000</v>
      </c>
      <c r="V202" s="105">
        <v>43525</v>
      </c>
      <c r="W202" s="105">
        <v>43525</v>
      </c>
      <c r="X202" s="105">
        <v>43863</v>
      </c>
      <c r="Y202" s="106">
        <v>330</v>
      </c>
      <c r="Z202" s="106"/>
      <c r="AA202" s="107"/>
      <c r="AB202" s="91"/>
      <c r="AC202" s="91" t="s">
        <v>1591</v>
      </c>
      <c r="AD202" s="91"/>
      <c r="AE202" s="91"/>
      <c r="AF202" s="108">
        <f t="shared" si="32"/>
        <v>0.90909090909090906</v>
      </c>
      <c r="AG202" s="109"/>
      <c r="AH202" s="130">
        <f>IF(SUMPRODUCT((A$14:A202=A202)*(B$14:B202=B202)*(C$14:C202=C202))&gt;1,0,1)</f>
        <v>1</v>
      </c>
      <c r="AI202" s="110" t="str">
        <f t="shared" si="33"/>
        <v>Contratos de prestación de servicios profesionales y de apoyo a la gestión</v>
      </c>
      <c r="AJ202" s="110" t="str">
        <f t="shared" si="34"/>
        <v>Contratación directa</v>
      </c>
      <c r="AK202" s="111" t="str">
        <f>IFERROR(VLOOKUP(F202,Tipo!$C$12:$C$27,1,FALSE),"NO")</f>
        <v>Prestación de servicios profesionales y de apoyo a la gestión, o para la ejecución de trabajos artísticos que sólo puedan encomendarse a determinadas personas naturales;</v>
      </c>
      <c r="AL202" s="110" t="str">
        <f t="shared" si="35"/>
        <v>Inversión</v>
      </c>
      <c r="AM202" s="110">
        <f t="shared" si="36"/>
        <v>19</v>
      </c>
    </row>
    <row r="203" spans="1:39" ht="27" customHeight="1" x14ac:dyDescent="0.25">
      <c r="A203" s="91">
        <v>1972019</v>
      </c>
      <c r="B203" s="106">
        <v>2019</v>
      </c>
      <c r="C203" s="92" t="s">
        <v>491</v>
      </c>
      <c r="D203" s="112" t="s">
        <v>161</v>
      </c>
      <c r="E203" s="92" t="s">
        <v>38</v>
      </c>
      <c r="F203" s="93" t="s">
        <v>182</v>
      </c>
      <c r="G203" s="94" t="s">
        <v>715</v>
      </c>
      <c r="H203" s="95" t="s">
        <v>156</v>
      </c>
      <c r="I203" s="96">
        <v>19</v>
      </c>
      <c r="J203" s="97" t="str">
        <f>IF(ISERROR(VLOOKUP(I203,Eje_Pilar!$C$2:$E$47,2,FALSE))," ",VLOOKUP(I203,Eje_Pilar!$C$2:$E$47,2,FALSE))</f>
        <v>Seguridad y convivencia para todos</v>
      </c>
      <c r="K203" s="97" t="str">
        <f>IF(ISERROR(VLOOKUP(I203,Eje_Pilar!$C$2:$E$47,3,FALSE))," ",VLOOKUP(I203,Eje_Pilar!$C$2:$E$47,3,FALSE))</f>
        <v>Pilar 3 Construcción de Comunidad y Cultura Ciudadana</v>
      </c>
      <c r="L203" s="98" t="s">
        <v>887</v>
      </c>
      <c r="M203" s="91" t="s">
        <v>1088</v>
      </c>
      <c r="N203" s="99" t="s">
        <v>1427</v>
      </c>
      <c r="O203" s="100">
        <v>24200000</v>
      </c>
      <c r="P203" s="101"/>
      <c r="Q203" s="102"/>
      <c r="R203" s="103"/>
      <c r="S203" s="100"/>
      <c r="T203" s="104">
        <f t="shared" si="37"/>
        <v>24200000</v>
      </c>
      <c r="U203" s="132">
        <v>22366666</v>
      </c>
      <c r="V203" s="105">
        <v>43522</v>
      </c>
      <c r="W203" s="105">
        <v>43521</v>
      </c>
      <c r="X203" s="105">
        <v>43854</v>
      </c>
      <c r="Y203" s="106">
        <v>330</v>
      </c>
      <c r="Z203" s="106"/>
      <c r="AA203" s="107"/>
      <c r="AB203" s="91"/>
      <c r="AC203" s="91" t="s">
        <v>1591</v>
      </c>
      <c r="AD203" s="91"/>
      <c r="AE203" s="91"/>
      <c r="AF203" s="108">
        <f t="shared" si="32"/>
        <v>0.92424239669421493</v>
      </c>
      <c r="AG203" s="109"/>
      <c r="AH203" s="130">
        <f>IF(SUMPRODUCT((A$14:A203=A203)*(B$14:B203=B203)*(C$14:C203=C203))&gt;1,0,1)</f>
        <v>1</v>
      </c>
      <c r="AI203" s="110" t="str">
        <f t="shared" si="33"/>
        <v>Contratos de prestación de servicios profesionales y de apoyo a la gestión</v>
      </c>
      <c r="AJ203" s="110" t="str">
        <f t="shared" si="34"/>
        <v>Contratación directa</v>
      </c>
      <c r="AK203" s="111" t="str">
        <f>IFERROR(VLOOKUP(F203,Tipo!$C$12:$C$27,1,FALSE),"NO")</f>
        <v>Prestación de servicios profesionales y de apoyo a la gestión, o para la ejecución de trabajos artísticos que sólo puedan encomendarse a determinadas personas naturales;</v>
      </c>
      <c r="AL203" s="110" t="str">
        <f t="shared" si="35"/>
        <v>Inversión</v>
      </c>
      <c r="AM203" s="110">
        <f t="shared" si="36"/>
        <v>19</v>
      </c>
    </row>
    <row r="204" spans="1:39" ht="27" customHeight="1" x14ac:dyDescent="0.25">
      <c r="A204" s="91">
        <v>1982019</v>
      </c>
      <c r="B204" s="106">
        <v>2019</v>
      </c>
      <c r="C204" s="92" t="s">
        <v>492</v>
      </c>
      <c r="D204" s="112" t="s">
        <v>161</v>
      </c>
      <c r="E204" s="92" t="s">
        <v>38</v>
      </c>
      <c r="F204" s="93" t="s">
        <v>182</v>
      </c>
      <c r="G204" s="94" t="s">
        <v>715</v>
      </c>
      <c r="H204" s="95" t="s">
        <v>156</v>
      </c>
      <c r="I204" s="96">
        <v>19</v>
      </c>
      <c r="J204" s="97" t="str">
        <f>IF(ISERROR(VLOOKUP(I204,Eje_Pilar!$C$2:$E$47,2,FALSE))," ",VLOOKUP(I204,Eje_Pilar!$C$2:$E$47,2,FALSE))</f>
        <v>Seguridad y convivencia para todos</v>
      </c>
      <c r="K204" s="97" t="str">
        <f>IF(ISERROR(VLOOKUP(I204,Eje_Pilar!$C$2:$E$47,3,FALSE))," ",VLOOKUP(I204,Eje_Pilar!$C$2:$E$47,3,FALSE))</f>
        <v>Pilar 3 Construcción de Comunidad y Cultura Ciudadana</v>
      </c>
      <c r="L204" s="98" t="s">
        <v>887</v>
      </c>
      <c r="M204" s="91" t="s">
        <v>1089</v>
      </c>
      <c r="N204" s="99" t="s">
        <v>1428</v>
      </c>
      <c r="O204" s="100">
        <v>24200000</v>
      </c>
      <c r="P204" s="101"/>
      <c r="Q204" s="102"/>
      <c r="R204" s="103"/>
      <c r="S204" s="100"/>
      <c r="T204" s="104">
        <f t="shared" si="37"/>
        <v>24200000</v>
      </c>
      <c r="U204" s="132">
        <v>21787100</v>
      </c>
      <c r="V204" s="105">
        <v>43528</v>
      </c>
      <c r="W204" s="105">
        <v>43528</v>
      </c>
      <c r="X204" s="105">
        <v>43864</v>
      </c>
      <c r="Y204" s="106">
        <v>330</v>
      </c>
      <c r="Z204" s="106"/>
      <c r="AA204" s="107"/>
      <c r="AB204" s="91"/>
      <c r="AC204" s="91" t="s">
        <v>1591</v>
      </c>
      <c r="AD204" s="91"/>
      <c r="AE204" s="91"/>
      <c r="AF204" s="108">
        <f t="shared" si="32"/>
        <v>0.90029338842975204</v>
      </c>
      <c r="AG204" s="109"/>
      <c r="AH204" s="130">
        <f>IF(SUMPRODUCT((A$14:A204=A204)*(B$14:B204=B204)*(C$14:C204=C204))&gt;1,0,1)</f>
        <v>1</v>
      </c>
      <c r="AI204" s="110" t="str">
        <f t="shared" si="33"/>
        <v>Contratos de prestación de servicios profesionales y de apoyo a la gestión</v>
      </c>
      <c r="AJ204" s="110" t="str">
        <f t="shared" si="34"/>
        <v>Contratación directa</v>
      </c>
      <c r="AK204" s="111" t="str">
        <f>IFERROR(VLOOKUP(F204,Tipo!$C$12:$C$27,1,FALSE),"NO")</f>
        <v>Prestación de servicios profesionales y de apoyo a la gestión, o para la ejecución de trabajos artísticos que sólo puedan encomendarse a determinadas personas naturales;</v>
      </c>
      <c r="AL204" s="110" t="str">
        <f t="shared" si="35"/>
        <v>Inversión</v>
      </c>
      <c r="AM204" s="110">
        <f t="shared" si="36"/>
        <v>19</v>
      </c>
    </row>
    <row r="205" spans="1:39" ht="27" customHeight="1" x14ac:dyDescent="0.25">
      <c r="A205" s="91">
        <v>2002019</v>
      </c>
      <c r="B205" s="106">
        <v>2019</v>
      </c>
      <c r="C205" s="92" t="s">
        <v>493</v>
      </c>
      <c r="D205" s="112" t="s">
        <v>161</v>
      </c>
      <c r="E205" s="92" t="s">
        <v>38</v>
      </c>
      <c r="F205" s="93" t="s">
        <v>182</v>
      </c>
      <c r="G205" s="94" t="s">
        <v>768</v>
      </c>
      <c r="H205" s="95" t="s">
        <v>156</v>
      </c>
      <c r="I205" s="96">
        <v>45</v>
      </c>
      <c r="J205" s="97" t="str">
        <f>IF(ISERROR(VLOOKUP(I205,Eje_Pilar!$C$2:$E$47,2,FALSE))," ",VLOOKUP(I205,Eje_Pilar!$C$2:$E$47,2,FALSE))</f>
        <v>Gobernanza e influencia local, regional e internacional</v>
      </c>
      <c r="K205" s="97" t="str">
        <f>IF(ISERROR(VLOOKUP(I205,Eje_Pilar!$C$2:$E$47,3,FALSE))," ",VLOOKUP(I205,Eje_Pilar!$C$2:$E$47,3,FALSE))</f>
        <v>Eje Transversal 4 Gobierno Legitimo, Fortalecimiento Local y Eficiencia</v>
      </c>
      <c r="L205" s="98" t="s">
        <v>885</v>
      </c>
      <c r="M205" s="91" t="s">
        <v>1090</v>
      </c>
      <c r="N205" s="99" t="s">
        <v>1429</v>
      </c>
      <c r="O205" s="100">
        <v>52470000</v>
      </c>
      <c r="P205" s="101"/>
      <c r="Q205" s="102"/>
      <c r="R205" s="103">
        <v>1</v>
      </c>
      <c r="S205" s="100">
        <v>1590000</v>
      </c>
      <c r="T205" s="104">
        <f t="shared" si="37"/>
        <v>54060000</v>
      </c>
      <c r="U205" s="132">
        <v>49290000</v>
      </c>
      <c r="V205" s="105">
        <v>43516</v>
      </c>
      <c r="W205" s="105">
        <v>43517</v>
      </c>
      <c r="X205" s="105">
        <v>43850</v>
      </c>
      <c r="Y205" s="106">
        <v>330</v>
      </c>
      <c r="Z205" s="106"/>
      <c r="AA205" s="107"/>
      <c r="AB205" s="91"/>
      <c r="AC205" s="91" t="s">
        <v>1591</v>
      </c>
      <c r="AD205" s="91"/>
      <c r="AE205" s="91"/>
      <c r="AF205" s="108">
        <f t="shared" si="32"/>
        <v>0.91176470588235292</v>
      </c>
      <c r="AG205" s="109"/>
      <c r="AH205" s="130">
        <f>IF(SUMPRODUCT((A$14:A205=A205)*(B$14:B205=B205)*(C$14:C205=C205))&gt;1,0,1)</f>
        <v>1</v>
      </c>
      <c r="AI205" s="110" t="str">
        <f t="shared" si="33"/>
        <v>Contratos de prestación de servicios profesionales y de apoyo a la gestión</v>
      </c>
      <c r="AJ205" s="110" t="str">
        <f t="shared" si="34"/>
        <v>Contratación directa</v>
      </c>
      <c r="AK205" s="111" t="str">
        <f>IFERROR(VLOOKUP(F205,Tipo!$C$12:$C$27,1,FALSE),"NO")</f>
        <v>Prestación de servicios profesionales y de apoyo a la gestión, o para la ejecución de trabajos artísticos que sólo puedan encomendarse a determinadas personas naturales;</v>
      </c>
      <c r="AL205" s="110" t="str">
        <f t="shared" si="35"/>
        <v>Inversión</v>
      </c>
      <c r="AM205" s="110">
        <f t="shared" si="36"/>
        <v>45</v>
      </c>
    </row>
    <row r="206" spans="1:39" ht="27" customHeight="1" x14ac:dyDescent="0.25">
      <c r="A206" s="91">
        <v>2012019</v>
      </c>
      <c r="B206" s="106">
        <v>2019</v>
      </c>
      <c r="C206" s="92" t="s">
        <v>494</v>
      </c>
      <c r="D206" s="112" t="s">
        <v>161</v>
      </c>
      <c r="E206" s="92" t="s">
        <v>38</v>
      </c>
      <c r="F206" s="93" t="s">
        <v>182</v>
      </c>
      <c r="G206" s="94" t="s">
        <v>715</v>
      </c>
      <c r="H206" s="95" t="s">
        <v>156</v>
      </c>
      <c r="I206" s="96">
        <v>19</v>
      </c>
      <c r="J206" s="97" t="str">
        <f>IF(ISERROR(VLOOKUP(I206,Eje_Pilar!$C$2:$E$47,2,FALSE))," ",VLOOKUP(I206,Eje_Pilar!$C$2:$E$47,2,FALSE))</f>
        <v>Seguridad y convivencia para todos</v>
      </c>
      <c r="K206" s="97" t="str">
        <f>IF(ISERROR(VLOOKUP(I206,Eje_Pilar!$C$2:$E$47,3,FALSE))," ",VLOOKUP(I206,Eje_Pilar!$C$2:$E$47,3,FALSE))</f>
        <v>Pilar 3 Construcción de Comunidad y Cultura Ciudadana</v>
      </c>
      <c r="L206" s="98" t="s">
        <v>887</v>
      </c>
      <c r="M206" s="91" t="s">
        <v>1091</v>
      </c>
      <c r="N206" s="99" t="s">
        <v>1430</v>
      </c>
      <c r="O206" s="100">
        <v>24200000</v>
      </c>
      <c r="P206" s="101"/>
      <c r="Q206" s="102"/>
      <c r="R206" s="103"/>
      <c r="S206" s="100"/>
      <c r="T206" s="104">
        <f t="shared" si="37"/>
        <v>24200000</v>
      </c>
      <c r="U206" s="132">
        <v>21707000</v>
      </c>
      <c r="V206" s="105">
        <v>43523</v>
      </c>
      <c r="W206" s="105">
        <v>43521</v>
      </c>
      <c r="X206" s="105">
        <v>43854</v>
      </c>
      <c r="Y206" s="106">
        <v>330</v>
      </c>
      <c r="Z206" s="106"/>
      <c r="AA206" s="107"/>
      <c r="AB206" s="91"/>
      <c r="AC206" s="91" t="s">
        <v>1591</v>
      </c>
      <c r="AD206" s="91"/>
      <c r="AE206" s="91"/>
      <c r="AF206" s="108">
        <f t="shared" si="32"/>
        <v>0.89698347107438015</v>
      </c>
      <c r="AG206" s="109"/>
      <c r="AH206" s="130">
        <f>IF(SUMPRODUCT((A$14:A206=A206)*(B$14:B206=B206)*(C$14:C206=C206))&gt;1,0,1)</f>
        <v>1</v>
      </c>
      <c r="AI206" s="110" t="str">
        <f t="shared" si="33"/>
        <v>Contratos de prestación de servicios profesionales y de apoyo a la gestión</v>
      </c>
      <c r="AJ206" s="110" t="str">
        <f t="shared" si="34"/>
        <v>Contratación directa</v>
      </c>
      <c r="AK206" s="111" t="str">
        <f>IFERROR(VLOOKUP(F206,Tipo!$C$12:$C$27,1,FALSE),"NO")</f>
        <v>Prestación de servicios profesionales y de apoyo a la gestión, o para la ejecución de trabajos artísticos que sólo puedan encomendarse a determinadas personas naturales;</v>
      </c>
      <c r="AL206" s="110" t="str">
        <f t="shared" si="35"/>
        <v>Inversión</v>
      </c>
      <c r="AM206" s="110">
        <f t="shared" si="36"/>
        <v>19</v>
      </c>
    </row>
    <row r="207" spans="1:39" ht="27" customHeight="1" x14ac:dyDescent="0.25">
      <c r="A207" s="91">
        <v>2022019</v>
      </c>
      <c r="B207" s="106">
        <v>2019</v>
      </c>
      <c r="C207" s="92" t="s">
        <v>495</v>
      </c>
      <c r="D207" s="112" t="s">
        <v>161</v>
      </c>
      <c r="E207" s="92" t="s">
        <v>38</v>
      </c>
      <c r="F207" s="93" t="s">
        <v>182</v>
      </c>
      <c r="G207" s="94" t="s">
        <v>769</v>
      </c>
      <c r="H207" s="95" t="s">
        <v>156</v>
      </c>
      <c r="I207" s="96">
        <v>45</v>
      </c>
      <c r="J207" s="97" t="str">
        <f>IF(ISERROR(VLOOKUP(I207,Eje_Pilar!$C$2:$E$47,2,FALSE))," ",VLOOKUP(I207,Eje_Pilar!$C$2:$E$47,2,FALSE))</f>
        <v>Gobernanza e influencia local, regional e internacional</v>
      </c>
      <c r="K207" s="97" t="str">
        <f>IF(ISERROR(VLOOKUP(I207,Eje_Pilar!$C$2:$E$47,3,FALSE))," ",VLOOKUP(I207,Eje_Pilar!$C$2:$E$47,3,FALSE))</f>
        <v>Eje Transversal 4 Gobierno Legitimo, Fortalecimiento Local y Eficiencia</v>
      </c>
      <c r="L207" s="98" t="s">
        <v>885</v>
      </c>
      <c r="M207" s="91" t="s">
        <v>1092</v>
      </c>
      <c r="N207" s="99" t="s">
        <v>1431</v>
      </c>
      <c r="O207" s="100">
        <v>35200000</v>
      </c>
      <c r="P207" s="101"/>
      <c r="Q207" s="102"/>
      <c r="R207" s="103">
        <v>1</v>
      </c>
      <c r="S207" s="100">
        <v>1706667</v>
      </c>
      <c r="T207" s="104">
        <f t="shared" si="37"/>
        <v>36906667</v>
      </c>
      <c r="U207" s="132">
        <v>30506666</v>
      </c>
      <c r="V207" s="105">
        <v>43511</v>
      </c>
      <c r="W207" s="105">
        <v>43511</v>
      </c>
      <c r="X207" s="105">
        <v>43844</v>
      </c>
      <c r="Y207" s="106">
        <v>330</v>
      </c>
      <c r="Z207" s="106"/>
      <c r="AA207" s="107"/>
      <c r="AB207" s="91"/>
      <c r="AC207" s="91" t="s">
        <v>1591</v>
      </c>
      <c r="AD207" s="91"/>
      <c r="AE207" s="91"/>
      <c r="AF207" s="108">
        <f t="shared" si="32"/>
        <v>0.82658956984655374</v>
      </c>
      <c r="AG207" s="109"/>
      <c r="AH207" s="130">
        <f>IF(SUMPRODUCT((A$14:A207=A207)*(B$14:B207=B207)*(C$14:C207=C207))&gt;1,0,1)</f>
        <v>1</v>
      </c>
      <c r="AI207" s="110" t="str">
        <f t="shared" si="33"/>
        <v>Contratos de prestación de servicios profesionales y de apoyo a la gestión</v>
      </c>
      <c r="AJ207" s="110" t="str">
        <f t="shared" si="34"/>
        <v>Contratación directa</v>
      </c>
      <c r="AK207" s="111" t="str">
        <f>IFERROR(VLOOKUP(F207,Tipo!$C$12:$C$27,1,FALSE),"NO")</f>
        <v>Prestación de servicios profesionales y de apoyo a la gestión, o para la ejecución de trabajos artísticos que sólo puedan encomendarse a determinadas personas naturales;</v>
      </c>
      <c r="AL207" s="110" t="str">
        <f t="shared" si="35"/>
        <v>Inversión</v>
      </c>
      <c r="AM207" s="110">
        <f t="shared" si="36"/>
        <v>45</v>
      </c>
    </row>
    <row r="208" spans="1:39" ht="27" customHeight="1" x14ac:dyDescent="0.25">
      <c r="A208" s="91">
        <v>2032019</v>
      </c>
      <c r="B208" s="106">
        <v>2019</v>
      </c>
      <c r="C208" s="92" t="s">
        <v>496</v>
      </c>
      <c r="D208" s="112" t="s">
        <v>161</v>
      </c>
      <c r="E208" s="92" t="s">
        <v>38</v>
      </c>
      <c r="F208" s="93" t="s">
        <v>182</v>
      </c>
      <c r="G208" s="94" t="s">
        <v>770</v>
      </c>
      <c r="H208" s="95" t="s">
        <v>156</v>
      </c>
      <c r="I208" s="96">
        <v>38</v>
      </c>
      <c r="J208" s="97" t="str">
        <f>IF(ISERROR(VLOOKUP(I208,Eje_Pilar!$C$2:$E$47,2,FALSE))," ",VLOOKUP(I208,Eje_Pilar!$C$2:$E$47,2,FALSE))</f>
        <v>Recuperación y manejo de la Estructura Ecológica Principal</v>
      </c>
      <c r="K208" s="97" t="str">
        <f>IF(ISERROR(VLOOKUP(I208,Eje_Pilar!$C$2:$E$47,3,FALSE))," ",VLOOKUP(I208,Eje_Pilar!$C$2:$E$47,3,FALSE))</f>
        <v>Eje Transversal 3 Sostenibilidad Ambiental basada en la eficiencia energética</v>
      </c>
      <c r="L208" s="98" t="s">
        <v>892</v>
      </c>
      <c r="M208" s="91" t="s">
        <v>1093</v>
      </c>
      <c r="N208" s="99" t="s">
        <v>1432</v>
      </c>
      <c r="O208" s="100">
        <v>52470000</v>
      </c>
      <c r="P208" s="101"/>
      <c r="Q208" s="102"/>
      <c r="R208" s="103"/>
      <c r="S208" s="100"/>
      <c r="T208" s="104">
        <f t="shared" si="37"/>
        <v>52470000</v>
      </c>
      <c r="U208" s="132">
        <v>21853333</v>
      </c>
      <c r="V208" s="105">
        <v>43523</v>
      </c>
      <c r="W208" s="105">
        <v>43523</v>
      </c>
      <c r="X208" s="105">
        <v>43856</v>
      </c>
      <c r="Y208" s="106">
        <v>330</v>
      </c>
      <c r="Z208" s="106"/>
      <c r="AA208" s="107"/>
      <c r="AB208" s="91"/>
      <c r="AC208" s="91" t="s">
        <v>1591</v>
      </c>
      <c r="AD208" s="91"/>
      <c r="AE208" s="91"/>
      <c r="AF208" s="108">
        <f t="shared" ref="AF208:AF271" si="38">IF(ISERROR(U208/T208),"-",(U208/T208))</f>
        <v>0.41649195730893845</v>
      </c>
      <c r="AG208" s="109"/>
      <c r="AH208" s="130">
        <f>IF(SUMPRODUCT((A$14:A208=A208)*(B$14:B208=B208)*(C$14:C208=C208))&gt;1,0,1)</f>
        <v>1</v>
      </c>
      <c r="AI208" s="110" t="str">
        <f t="shared" si="33"/>
        <v>Contratos de prestación de servicios profesionales y de apoyo a la gestión</v>
      </c>
      <c r="AJ208" s="110" t="str">
        <f t="shared" si="34"/>
        <v>Contratación directa</v>
      </c>
      <c r="AK208" s="111" t="str">
        <f>IFERROR(VLOOKUP(F208,Tipo!$C$12:$C$27,1,FALSE),"NO")</f>
        <v>Prestación de servicios profesionales y de apoyo a la gestión, o para la ejecución de trabajos artísticos que sólo puedan encomendarse a determinadas personas naturales;</v>
      </c>
      <c r="AL208" s="110" t="str">
        <f t="shared" si="35"/>
        <v>Inversión</v>
      </c>
      <c r="AM208" s="110">
        <f t="shared" si="36"/>
        <v>38</v>
      </c>
    </row>
    <row r="209" spans="1:42" ht="27" customHeight="1" x14ac:dyDescent="0.25">
      <c r="A209" s="91">
        <v>2042019</v>
      </c>
      <c r="B209" s="106">
        <v>2019</v>
      </c>
      <c r="C209" s="92" t="s">
        <v>497</v>
      </c>
      <c r="D209" s="112" t="s">
        <v>161</v>
      </c>
      <c r="E209" s="92" t="s">
        <v>38</v>
      </c>
      <c r="F209" s="93" t="s">
        <v>182</v>
      </c>
      <c r="G209" s="94" t="s">
        <v>721</v>
      </c>
      <c r="H209" s="95" t="s">
        <v>156</v>
      </c>
      <c r="I209" s="96">
        <v>3</v>
      </c>
      <c r="J209" s="97" t="str">
        <f>IF(ISERROR(VLOOKUP(I209,Eje_Pilar!$C$2:$E$47,2,FALSE))," ",VLOOKUP(I209,Eje_Pilar!$C$2:$E$47,2,FALSE))</f>
        <v>Igualdad y autonomía para una Bogotá incluyente</v>
      </c>
      <c r="K209" s="97" t="str">
        <f>IF(ISERROR(VLOOKUP(I209,Eje_Pilar!$C$2:$E$47,3,FALSE))," ",VLOOKUP(I209,Eje_Pilar!$C$2:$E$47,3,FALSE))</f>
        <v>Pilar 1 Igualdad de Calidad de Vida</v>
      </c>
      <c r="L209" s="98" t="s">
        <v>888</v>
      </c>
      <c r="M209" s="91" t="s">
        <v>1094</v>
      </c>
      <c r="N209" s="99" t="s">
        <v>1433</v>
      </c>
      <c r="O209" s="100">
        <v>52800000</v>
      </c>
      <c r="P209" s="101"/>
      <c r="Q209" s="102"/>
      <c r="R209" s="103"/>
      <c r="S209" s="100"/>
      <c r="T209" s="104">
        <f t="shared" si="37"/>
        <v>52800000</v>
      </c>
      <c r="U209" s="132">
        <v>46720000</v>
      </c>
      <c r="V209" s="105">
        <v>43525</v>
      </c>
      <c r="W209" s="105">
        <v>43520</v>
      </c>
      <c r="X209" s="105">
        <v>43853</v>
      </c>
      <c r="Y209" s="106">
        <v>330</v>
      </c>
      <c r="Z209" s="106"/>
      <c r="AA209" s="107"/>
      <c r="AB209" s="91"/>
      <c r="AC209" s="91" t="s">
        <v>1591</v>
      </c>
      <c r="AD209" s="91"/>
      <c r="AE209" s="91"/>
      <c r="AF209" s="108">
        <f t="shared" si="38"/>
        <v>0.88484848484848488</v>
      </c>
      <c r="AG209" s="109"/>
      <c r="AH209" s="130">
        <f>IF(SUMPRODUCT((A$14:A209=A209)*(B$14:B209=B209)*(C$14:C209=C209))&gt;1,0,1)</f>
        <v>1</v>
      </c>
      <c r="AI209" s="110" t="str">
        <f t="shared" si="33"/>
        <v>Contratos de prestación de servicios profesionales y de apoyo a la gestión</v>
      </c>
      <c r="AJ209" s="110" t="str">
        <f t="shared" si="34"/>
        <v>Contratación directa</v>
      </c>
      <c r="AK209" s="111" t="str">
        <f>IFERROR(VLOOKUP(F209,Tipo!$C$12:$C$27,1,FALSE),"NO")</f>
        <v>Prestación de servicios profesionales y de apoyo a la gestión, o para la ejecución de trabajos artísticos que sólo puedan encomendarse a determinadas personas naturales;</v>
      </c>
      <c r="AL209" s="110" t="str">
        <f t="shared" si="35"/>
        <v>Inversión</v>
      </c>
      <c r="AM209" s="110">
        <f t="shared" si="36"/>
        <v>3</v>
      </c>
    </row>
    <row r="210" spans="1:42" ht="27" customHeight="1" x14ac:dyDescent="0.25">
      <c r="A210" s="91">
        <v>2062019</v>
      </c>
      <c r="B210" s="106">
        <v>2019</v>
      </c>
      <c r="C210" s="92" t="s">
        <v>498</v>
      </c>
      <c r="D210" s="112" t="s">
        <v>161</v>
      </c>
      <c r="E210" s="92" t="s">
        <v>38</v>
      </c>
      <c r="F210" s="93" t="s">
        <v>182</v>
      </c>
      <c r="G210" s="94" t="s">
        <v>721</v>
      </c>
      <c r="H210" s="95" t="s">
        <v>156</v>
      </c>
      <c r="I210" s="96">
        <v>3</v>
      </c>
      <c r="J210" s="97" t="str">
        <f>IF(ISERROR(VLOOKUP(I210,Eje_Pilar!$C$2:$E$47,2,FALSE))," ",VLOOKUP(I210,Eje_Pilar!$C$2:$E$47,2,FALSE))</f>
        <v>Igualdad y autonomía para una Bogotá incluyente</v>
      </c>
      <c r="K210" s="97" t="str">
        <f>IF(ISERROR(VLOOKUP(I210,Eje_Pilar!$C$2:$E$47,3,FALSE))," ",VLOOKUP(I210,Eje_Pilar!$C$2:$E$47,3,FALSE))</f>
        <v>Pilar 1 Igualdad de Calidad de Vida</v>
      </c>
      <c r="L210" s="98" t="s">
        <v>888</v>
      </c>
      <c r="M210" s="91" t="s">
        <v>1095</v>
      </c>
      <c r="N210" s="99" t="s">
        <v>1434</v>
      </c>
      <c r="O210" s="100">
        <v>52800000</v>
      </c>
      <c r="P210" s="101"/>
      <c r="Q210" s="102"/>
      <c r="R210" s="103"/>
      <c r="S210" s="100"/>
      <c r="T210" s="104">
        <f t="shared" si="37"/>
        <v>52800000</v>
      </c>
      <c r="U210" s="132">
        <v>48000000</v>
      </c>
      <c r="V210" s="105">
        <v>43521</v>
      </c>
      <c r="W210" s="105">
        <v>43521</v>
      </c>
      <c r="X210" s="105">
        <v>43854</v>
      </c>
      <c r="Y210" s="106">
        <v>330</v>
      </c>
      <c r="Z210" s="106"/>
      <c r="AA210" s="107"/>
      <c r="AB210" s="91"/>
      <c r="AC210" s="91" t="s">
        <v>1591</v>
      </c>
      <c r="AD210" s="91"/>
      <c r="AE210" s="91"/>
      <c r="AF210" s="108">
        <f t="shared" si="38"/>
        <v>0.90909090909090906</v>
      </c>
      <c r="AG210" s="109"/>
      <c r="AH210" s="130">
        <f>IF(SUMPRODUCT((A$14:A210=A210)*(B$14:B210=B210)*(C$14:C210=C210))&gt;1,0,1)</f>
        <v>1</v>
      </c>
      <c r="AI210" s="110" t="str">
        <f t="shared" si="33"/>
        <v>Contratos de prestación de servicios profesionales y de apoyo a la gestión</v>
      </c>
      <c r="AJ210" s="110" t="str">
        <f t="shared" si="34"/>
        <v>Contratación directa</v>
      </c>
      <c r="AK210" s="111" t="str">
        <f>IFERROR(VLOOKUP(F210,Tipo!$C$12:$C$27,1,FALSE),"NO")</f>
        <v>Prestación de servicios profesionales y de apoyo a la gestión, o para la ejecución de trabajos artísticos que sólo puedan encomendarse a determinadas personas naturales;</v>
      </c>
      <c r="AL210" s="110" t="str">
        <f t="shared" si="35"/>
        <v>Inversión</v>
      </c>
      <c r="AM210" s="110">
        <f t="shared" si="36"/>
        <v>3</v>
      </c>
    </row>
    <row r="211" spans="1:42" ht="27" customHeight="1" x14ac:dyDescent="0.25">
      <c r="A211" s="91">
        <v>2072019</v>
      </c>
      <c r="B211" s="106">
        <v>2019</v>
      </c>
      <c r="C211" s="92" t="s">
        <v>499</v>
      </c>
      <c r="D211" s="112" t="s">
        <v>161</v>
      </c>
      <c r="E211" s="92" t="s">
        <v>38</v>
      </c>
      <c r="F211" s="93" t="s">
        <v>182</v>
      </c>
      <c r="G211" s="94" t="s">
        <v>698</v>
      </c>
      <c r="H211" s="95" t="s">
        <v>156</v>
      </c>
      <c r="I211" s="96">
        <v>45</v>
      </c>
      <c r="J211" s="97" t="str">
        <f>IF(ISERROR(VLOOKUP(I211,Eje_Pilar!$C$2:$E$47,2,FALSE))," ",VLOOKUP(I211,Eje_Pilar!$C$2:$E$47,2,FALSE))</f>
        <v>Gobernanza e influencia local, regional e internacional</v>
      </c>
      <c r="K211" s="97" t="str">
        <f>IF(ISERROR(VLOOKUP(I211,Eje_Pilar!$C$2:$E$47,3,FALSE))," ",VLOOKUP(I211,Eje_Pilar!$C$2:$E$47,3,FALSE))</f>
        <v>Eje Transversal 4 Gobierno Legitimo, Fortalecimiento Local y Eficiencia</v>
      </c>
      <c r="L211" s="98" t="s">
        <v>885</v>
      </c>
      <c r="M211" s="91" t="s">
        <v>1096</v>
      </c>
      <c r="N211" s="99" t="s">
        <v>1435</v>
      </c>
      <c r="O211" s="100">
        <v>25652000</v>
      </c>
      <c r="P211" s="101"/>
      <c r="Q211" s="102"/>
      <c r="R211" s="103">
        <v>1</v>
      </c>
      <c r="S211" s="100">
        <v>388667</v>
      </c>
      <c r="T211" s="104">
        <f t="shared" si="37"/>
        <v>26040667</v>
      </c>
      <c r="U211" s="132">
        <v>23708666</v>
      </c>
      <c r="V211" s="105">
        <v>43521</v>
      </c>
      <c r="W211" s="105">
        <v>43522</v>
      </c>
      <c r="X211" s="105">
        <v>43855</v>
      </c>
      <c r="Y211" s="106">
        <v>330</v>
      </c>
      <c r="Z211" s="106"/>
      <c r="AA211" s="107"/>
      <c r="AB211" s="91"/>
      <c r="AC211" s="91" t="s">
        <v>1591</v>
      </c>
      <c r="AD211" s="91"/>
      <c r="AE211" s="91"/>
      <c r="AF211" s="108">
        <f t="shared" si="38"/>
        <v>0.91044772393886841</v>
      </c>
      <c r="AG211" s="109"/>
      <c r="AH211" s="130">
        <f>IF(SUMPRODUCT((A$14:A211=A211)*(B$14:B211=B211)*(C$14:C211=C211))&gt;1,0,1)</f>
        <v>1</v>
      </c>
      <c r="AI211" s="110" t="str">
        <f t="shared" si="33"/>
        <v>Contratos de prestación de servicios profesionales y de apoyo a la gestión</v>
      </c>
      <c r="AJ211" s="110" t="str">
        <f t="shared" si="34"/>
        <v>Contratación directa</v>
      </c>
      <c r="AK211" s="111" t="str">
        <f>IFERROR(VLOOKUP(F211,Tipo!$C$12:$C$27,1,FALSE),"NO")</f>
        <v>Prestación de servicios profesionales y de apoyo a la gestión, o para la ejecución de trabajos artísticos que sólo puedan encomendarse a determinadas personas naturales;</v>
      </c>
      <c r="AL211" s="110" t="str">
        <f t="shared" si="35"/>
        <v>Inversión</v>
      </c>
      <c r="AM211" s="110">
        <f t="shared" si="36"/>
        <v>45</v>
      </c>
    </row>
    <row r="212" spans="1:42" ht="27" customHeight="1" x14ac:dyDescent="0.25">
      <c r="A212" s="91">
        <v>2082019</v>
      </c>
      <c r="B212" s="106">
        <v>2019</v>
      </c>
      <c r="C212" s="92" t="s">
        <v>500</v>
      </c>
      <c r="D212" s="112" t="s">
        <v>161</v>
      </c>
      <c r="E212" s="92" t="s">
        <v>38</v>
      </c>
      <c r="F212" s="93" t="s">
        <v>182</v>
      </c>
      <c r="G212" s="94" t="s">
        <v>698</v>
      </c>
      <c r="H212" s="95" t="s">
        <v>156</v>
      </c>
      <c r="I212" s="96">
        <v>45</v>
      </c>
      <c r="J212" s="97" t="str">
        <f>IF(ISERROR(VLOOKUP(I212,Eje_Pilar!$C$2:$E$47,2,FALSE))," ",VLOOKUP(I212,Eje_Pilar!$C$2:$E$47,2,FALSE))</f>
        <v>Gobernanza e influencia local, regional e internacional</v>
      </c>
      <c r="K212" s="97" t="str">
        <f>IF(ISERROR(VLOOKUP(I212,Eje_Pilar!$C$2:$E$47,3,FALSE))," ",VLOOKUP(I212,Eje_Pilar!$C$2:$E$47,3,FALSE))</f>
        <v>Eje Transversal 4 Gobierno Legitimo, Fortalecimiento Local y Eficiencia</v>
      </c>
      <c r="L212" s="98" t="s">
        <v>885</v>
      </c>
      <c r="M212" s="91" t="s">
        <v>1097</v>
      </c>
      <c r="N212" s="99" t="s">
        <v>1436</v>
      </c>
      <c r="O212" s="100">
        <v>25652000</v>
      </c>
      <c r="P212" s="101"/>
      <c r="Q212" s="102"/>
      <c r="R212" s="103">
        <v>1</v>
      </c>
      <c r="S212" s="100">
        <v>466400</v>
      </c>
      <c r="T212" s="104">
        <f t="shared" si="37"/>
        <v>26118400</v>
      </c>
      <c r="U212" s="132">
        <v>23708666</v>
      </c>
      <c r="V212" s="105">
        <v>43521</v>
      </c>
      <c r="W212" s="105">
        <v>43521</v>
      </c>
      <c r="X212" s="105">
        <v>43854</v>
      </c>
      <c r="Y212" s="106">
        <v>330</v>
      </c>
      <c r="Z212" s="106"/>
      <c r="AA212" s="107"/>
      <c r="AB212" s="91"/>
      <c r="AC212" s="91" t="s">
        <v>1591</v>
      </c>
      <c r="AD212" s="91"/>
      <c r="AE212" s="91"/>
      <c r="AF212" s="108">
        <f t="shared" si="38"/>
        <v>0.90773806971330562</v>
      </c>
      <c r="AG212" s="109"/>
      <c r="AH212" s="130">
        <f>IF(SUMPRODUCT((A$14:A212=A212)*(B$14:B212=B212)*(C$14:C212=C212))&gt;1,0,1)</f>
        <v>1</v>
      </c>
      <c r="AI212" s="110" t="str">
        <f t="shared" si="33"/>
        <v>Contratos de prestación de servicios profesionales y de apoyo a la gestión</v>
      </c>
      <c r="AJ212" s="110" t="str">
        <f t="shared" si="34"/>
        <v>Contratación directa</v>
      </c>
      <c r="AK212" s="111" t="str">
        <f>IFERROR(VLOOKUP(F212,Tipo!$C$12:$C$27,1,FALSE),"NO")</f>
        <v>Prestación de servicios profesionales y de apoyo a la gestión, o para la ejecución de trabajos artísticos que sólo puedan encomendarse a determinadas personas naturales;</v>
      </c>
      <c r="AL212" s="110" t="str">
        <f t="shared" si="35"/>
        <v>Inversión</v>
      </c>
      <c r="AM212" s="110">
        <f t="shared" si="36"/>
        <v>45</v>
      </c>
    </row>
    <row r="213" spans="1:42" ht="27" customHeight="1" x14ac:dyDescent="0.25">
      <c r="A213" s="91">
        <v>2092019</v>
      </c>
      <c r="B213" s="106">
        <v>2019</v>
      </c>
      <c r="C213" s="92" t="s">
        <v>501</v>
      </c>
      <c r="D213" s="112" t="s">
        <v>161</v>
      </c>
      <c r="E213" s="92" t="s">
        <v>38</v>
      </c>
      <c r="F213" s="93" t="s">
        <v>182</v>
      </c>
      <c r="G213" s="94" t="s">
        <v>771</v>
      </c>
      <c r="H213" s="95" t="s">
        <v>156</v>
      </c>
      <c r="I213" s="96">
        <v>18</v>
      </c>
      <c r="J213" s="97" t="str">
        <f>IF(ISERROR(VLOOKUP(I213,Eje_Pilar!$C$2:$E$47,2,FALSE))," ",VLOOKUP(I213,Eje_Pilar!$C$2:$E$47,2,FALSE))</f>
        <v>Mejor movilidad para todos</v>
      </c>
      <c r="K213" s="97" t="str">
        <f>IF(ISERROR(VLOOKUP(I213,Eje_Pilar!$C$2:$E$47,3,FALSE))," ",VLOOKUP(I213,Eje_Pilar!$C$2:$E$47,3,FALSE))</f>
        <v>Pilar 2 Democracía Urbana</v>
      </c>
      <c r="L213" s="98" t="s">
        <v>886</v>
      </c>
      <c r="M213" s="91" t="s">
        <v>1098</v>
      </c>
      <c r="N213" s="99" t="s">
        <v>1437</v>
      </c>
      <c r="O213" s="133">
        <v>28816667</v>
      </c>
      <c r="P213" s="133"/>
      <c r="Q213" s="133"/>
      <c r="R213" s="133"/>
      <c r="S213" s="133"/>
      <c r="T213" s="104">
        <f t="shared" si="37"/>
        <v>28816667</v>
      </c>
      <c r="U213" s="133">
        <v>21816667</v>
      </c>
      <c r="V213" s="105">
        <v>43521</v>
      </c>
      <c r="W213" s="105">
        <v>43521</v>
      </c>
      <c r="X213" s="105">
        <v>43854</v>
      </c>
      <c r="Y213" s="106">
        <v>330</v>
      </c>
      <c r="Z213" s="106"/>
      <c r="AA213" s="107"/>
      <c r="AB213" s="91"/>
      <c r="AC213" s="91" t="s">
        <v>1591</v>
      </c>
      <c r="AD213" s="91"/>
      <c r="AE213" s="91"/>
      <c r="AF213" s="108">
        <f t="shared" si="38"/>
        <v>0.75708502305280478</v>
      </c>
      <c r="AG213" s="109"/>
      <c r="AH213" s="130">
        <f>IF(SUMPRODUCT((A$14:A213=A213)*(B$14:B213=B213)*(C$14:C213=C213))&gt;1,0,1)</f>
        <v>1</v>
      </c>
      <c r="AI213" s="110" t="str">
        <f t="shared" si="33"/>
        <v>Contratos de prestación de servicios profesionales y de apoyo a la gestión</v>
      </c>
      <c r="AJ213" s="110" t="str">
        <f t="shared" si="34"/>
        <v>Contratación directa</v>
      </c>
      <c r="AK213" s="111" t="str">
        <f>IFERROR(VLOOKUP(F213,Tipo!$C$12:$C$27,1,FALSE),"NO")</f>
        <v>Prestación de servicios profesionales y de apoyo a la gestión, o para la ejecución de trabajos artísticos que sólo puedan encomendarse a determinadas personas naturales;</v>
      </c>
      <c r="AL213" s="110" t="str">
        <f t="shared" si="35"/>
        <v>Inversión</v>
      </c>
      <c r="AM213" s="110">
        <f t="shared" si="36"/>
        <v>18</v>
      </c>
    </row>
    <row r="214" spans="1:42" ht="27" customHeight="1" x14ac:dyDescent="0.25">
      <c r="A214" s="91">
        <v>2102019</v>
      </c>
      <c r="B214" s="106">
        <v>2019</v>
      </c>
      <c r="C214" s="92" t="s">
        <v>502</v>
      </c>
      <c r="D214" s="112" t="s">
        <v>161</v>
      </c>
      <c r="E214" s="92" t="s">
        <v>38</v>
      </c>
      <c r="F214" s="93" t="s">
        <v>182</v>
      </c>
      <c r="G214" s="94" t="s">
        <v>715</v>
      </c>
      <c r="H214" s="95" t="s">
        <v>156</v>
      </c>
      <c r="I214" s="96">
        <v>19</v>
      </c>
      <c r="J214" s="97" t="str">
        <f>IF(ISERROR(VLOOKUP(I214,Eje_Pilar!$C$2:$E$47,2,FALSE))," ",VLOOKUP(I214,Eje_Pilar!$C$2:$E$47,2,FALSE))</f>
        <v>Seguridad y convivencia para todos</v>
      </c>
      <c r="K214" s="97" t="str">
        <f>IF(ISERROR(VLOOKUP(I214,Eje_Pilar!$C$2:$E$47,3,FALSE))," ",VLOOKUP(I214,Eje_Pilar!$C$2:$E$47,3,FALSE))</f>
        <v>Pilar 3 Construcción de Comunidad y Cultura Ciudadana</v>
      </c>
      <c r="L214" s="98" t="s">
        <v>887</v>
      </c>
      <c r="M214" s="91" t="s">
        <v>1099</v>
      </c>
      <c r="N214" s="99" t="s">
        <v>1438</v>
      </c>
      <c r="O214" s="100">
        <v>24200000</v>
      </c>
      <c r="P214" s="101"/>
      <c r="Q214" s="102"/>
      <c r="R214" s="103">
        <v>1</v>
      </c>
      <c r="S214" s="100">
        <v>366667</v>
      </c>
      <c r="T214" s="104">
        <f t="shared" si="37"/>
        <v>24566667</v>
      </c>
      <c r="U214" s="132">
        <v>22366666</v>
      </c>
      <c r="V214" s="105">
        <v>43522</v>
      </c>
      <c r="W214" s="105">
        <v>43521</v>
      </c>
      <c r="X214" s="105">
        <v>43854</v>
      </c>
      <c r="Y214" s="106">
        <v>330</v>
      </c>
      <c r="Z214" s="106"/>
      <c r="AA214" s="107"/>
      <c r="AB214" s="91"/>
      <c r="AC214" s="91" t="s">
        <v>1591</v>
      </c>
      <c r="AD214" s="91"/>
      <c r="AE214" s="91"/>
      <c r="AF214" s="108">
        <f t="shared" si="38"/>
        <v>0.9104477217035587</v>
      </c>
      <c r="AG214" s="109"/>
      <c r="AH214" s="130">
        <f>IF(SUMPRODUCT((A$14:A214=A214)*(B$14:B214=B214)*(C$14:C214=C214))&gt;1,0,1)</f>
        <v>1</v>
      </c>
      <c r="AI214" s="110" t="str">
        <f t="shared" si="33"/>
        <v>Contratos de prestación de servicios profesionales y de apoyo a la gestión</v>
      </c>
      <c r="AJ214" s="110" t="str">
        <f t="shared" si="34"/>
        <v>Contratación directa</v>
      </c>
      <c r="AK214" s="111" t="str">
        <f>IFERROR(VLOOKUP(F214,Tipo!$C$12:$C$27,1,FALSE),"NO")</f>
        <v>Prestación de servicios profesionales y de apoyo a la gestión, o para la ejecución de trabajos artísticos que sólo puedan encomendarse a determinadas personas naturales;</v>
      </c>
      <c r="AL214" s="110" t="str">
        <f t="shared" si="35"/>
        <v>Inversión</v>
      </c>
      <c r="AM214" s="110">
        <f t="shared" si="36"/>
        <v>19</v>
      </c>
    </row>
    <row r="215" spans="1:42" ht="27" customHeight="1" x14ac:dyDescent="0.25">
      <c r="A215" s="91">
        <v>2112019</v>
      </c>
      <c r="B215" s="106">
        <v>2019</v>
      </c>
      <c r="C215" s="92" t="s">
        <v>503</v>
      </c>
      <c r="D215" s="112" t="s">
        <v>161</v>
      </c>
      <c r="E215" s="92" t="s">
        <v>38</v>
      </c>
      <c r="F215" s="93" t="s">
        <v>182</v>
      </c>
      <c r="G215" s="94" t="s">
        <v>715</v>
      </c>
      <c r="H215" s="95" t="s">
        <v>156</v>
      </c>
      <c r="I215" s="96">
        <v>19</v>
      </c>
      <c r="J215" s="97" t="str">
        <f>IF(ISERROR(VLOOKUP(I215,Eje_Pilar!$C$2:$E$47,2,FALSE))," ",VLOOKUP(I215,Eje_Pilar!$C$2:$E$47,2,FALSE))</f>
        <v>Seguridad y convivencia para todos</v>
      </c>
      <c r="K215" s="97" t="str">
        <f>IF(ISERROR(VLOOKUP(I215,Eje_Pilar!$C$2:$E$47,3,FALSE))," ",VLOOKUP(I215,Eje_Pilar!$C$2:$E$47,3,FALSE))</f>
        <v>Pilar 3 Construcción de Comunidad y Cultura Ciudadana</v>
      </c>
      <c r="L215" s="98" t="s">
        <v>887</v>
      </c>
      <c r="M215" s="91" t="s">
        <v>1100</v>
      </c>
      <c r="N215" s="99" t="s">
        <v>1439</v>
      </c>
      <c r="O215" s="100">
        <v>24200000</v>
      </c>
      <c r="P215" s="101"/>
      <c r="Q215" s="102"/>
      <c r="R215" s="103"/>
      <c r="S215" s="100"/>
      <c r="T215" s="104">
        <f t="shared" si="37"/>
        <v>24200000</v>
      </c>
      <c r="U215" s="132">
        <v>22000000</v>
      </c>
      <c r="V215" s="105">
        <v>43522</v>
      </c>
      <c r="W215" s="105">
        <v>43521</v>
      </c>
      <c r="X215" s="105">
        <v>43854</v>
      </c>
      <c r="Y215" s="106">
        <v>330</v>
      </c>
      <c r="Z215" s="106"/>
      <c r="AA215" s="107"/>
      <c r="AB215" s="91"/>
      <c r="AC215" s="91" t="s">
        <v>1591</v>
      </c>
      <c r="AD215" s="91"/>
      <c r="AE215" s="91"/>
      <c r="AF215" s="108">
        <f t="shared" si="38"/>
        <v>0.90909090909090906</v>
      </c>
      <c r="AG215" s="109"/>
      <c r="AH215" s="130">
        <f>IF(SUMPRODUCT((A$14:A215=A215)*(B$14:B215=B215)*(C$14:C215=C215))&gt;1,0,1)</f>
        <v>1</v>
      </c>
      <c r="AI215" s="110" t="str">
        <f t="shared" si="33"/>
        <v>Contratos de prestación de servicios profesionales y de apoyo a la gestión</v>
      </c>
      <c r="AJ215" s="110" t="str">
        <f t="shared" si="34"/>
        <v>Contratación directa</v>
      </c>
      <c r="AK215" s="111" t="str">
        <f>IFERROR(VLOOKUP(F215,Tipo!$C$12:$C$27,1,FALSE),"NO")</f>
        <v>Prestación de servicios profesionales y de apoyo a la gestión, o para la ejecución de trabajos artísticos que sólo puedan encomendarse a determinadas personas naturales;</v>
      </c>
      <c r="AL215" s="110" t="str">
        <f t="shared" si="35"/>
        <v>Inversión</v>
      </c>
      <c r="AM215" s="110">
        <f t="shared" si="36"/>
        <v>19</v>
      </c>
    </row>
    <row r="216" spans="1:42" ht="27" customHeight="1" x14ac:dyDescent="0.25">
      <c r="A216" s="91">
        <v>2122019</v>
      </c>
      <c r="B216" s="106">
        <v>2019</v>
      </c>
      <c r="C216" s="92" t="s">
        <v>504</v>
      </c>
      <c r="D216" s="112" t="s">
        <v>161</v>
      </c>
      <c r="E216" s="92" t="s">
        <v>38</v>
      </c>
      <c r="F216" s="93" t="s">
        <v>182</v>
      </c>
      <c r="G216" s="94" t="s">
        <v>715</v>
      </c>
      <c r="H216" s="95" t="s">
        <v>156</v>
      </c>
      <c r="I216" s="96">
        <v>19</v>
      </c>
      <c r="J216" s="97" t="str">
        <f>IF(ISERROR(VLOOKUP(I216,Eje_Pilar!$C$2:$E$47,2,FALSE))," ",VLOOKUP(I216,Eje_Pilar!$C$2:$E$47,2,FALSE))</f>
        <v>Seguridad y convivencia para todos</v>
      </c>
      <c r="K216" s="97" t="str">
        <f>IF(ISERROR(VLOOKUP(I216,Eje_Pilar!$C$2:$E$47,3,FALSE))," ",VLOOKUP(I216,Eje_Pilar!$C$2:$E$47,3,FALSE))</f>
        <v>Pilar 3 Construcción de Comunidad y Cultura Ciudadana</v>
      </c>
      <c r="L216" s="98" t="s">
        <v>887</v>
      </c>
      <c r="M216" s="91" t="s">
        <v>1101</v>
      </c>
      <c r="N216" s="99" t="s">
        <v>1440</v>
      </c>
      <c r="O216" s="100">
        <v>24200000</v>
      </c>
      <c r="P216" s="101"/>
      <c r="Q216" s="102"/>
      <c r="R216" s="103"/>
      <c r="S216" s="100"/>
      <c r="T216" s="104">
        <f t="shared" si="37"/>
        <v>24200000</v>
      </c>
      <c r="U216" s="132">
        <v>21706658</v>
      </c>
      <c r="V216" s="105">
        <v>43525</v>
      </c>
      <c r="W216" s="105">
        <v>43525</v>
      </c>
      <c r="X216" s="105">
        <v>43861</v>
      </c>
      <c r="Y216" s="106">
        <v>330</v>
      </c>
      <c r="Z216" s="106"/>
      <c r="AA216" s="107"/>
      <c r="AB216" s="91"/>
      <c r="AC216" s="91" t="s">
        <v>1591</v>
      </c>
      <c r="AD216" s="91"/>
      <c r="AE216" s="91"/>
      <c r="AF216" s="108">
        <f t="shared" si="38"/>
        <v>0.89696933884297525</v>
      </c>
      <c r="AG216" s="109"/>
      <c r="AH216" s="130">
        <f>IF(SUMPRODUCT((A$14:A216=A216)*(B$14:B216=B216)*(C$14:C216=C216))&gt;1,0,1)</f>
        <v>1</v>
      </c>
      <c r="AI216" s="110" t="str">
        <f t="shared" si="33"/>
        <v>Contratos de prestación de servicios profesionales y de apoyo a la gestión</v>
      </c>
      <c r="AJ216" s="110" t="str">
        <f t="shared" si="34"/>
        <v>Contratación directa</v>
      </c>
      <c r="AK216" s="111" t="str">
        <f>IFERROR(VLOOKUP(F216,Tipo!$C$12:$C$27,1,FALSE),"NO")</f>
        <v>Prestación de servicios profesionales y de apoyo a la gestión, o para la ejecución de trabajos artísticos que sólo puedan encomendarse a determinadas personas naturales;</v>
      </c>
      <c r="AL216" s="110" t="str">
        <f t="shared" si="35"/>
        <v>Inversión</v>
      </c>
      <c r="AM216" s="110">
        <f t="shared" si="36"/>
        <v>19</v>
      </c>
    </row>
    <row r="217" spans="1:42" ht="27" customHeight="1" x14ac:dyDescent="0.25">
      <c r="A217" s="91">
        <v>2132019</v>
      </c>
      <c r="B217" s="106">
        <v>2019</v>
      </c>
      <c r="C217" s="92" t="s">
        <v>505</v>
      </c>
      <c r="D217" s="112" t="s">
        <v>161</v>
      </c>
      <c r="E217" s="92" t="s">
        <v>38</v>
      </c>
      <c r="F217" s="93" t="s">
        <v>182</v>
      </c>
      <c r="G217" s="94" t="s">
        <v>715</v>
      </c>
      <c r="H217" s="95" t="s">
        <v>156</v>
      </c>
      <c r="I217" s="96">
        <v>19</v>
      </c>
      <c r="J217" s="97" t="str">
        <f>IF(ISERROR(VLOOKUP(I217,Eje_Pilar!$C$2:$E$47,2,FALSE))," ",VLOOKUP(I217,Eje_Pilar!$C$2:$E$47,2,FALSE))</f>
        <v>Seguridad y convivencia para todos</v>
      </c>
      <c r="K217" s="97" t="str">
        <f>IF(ISERROR(VLOOKUP(I217,Eje_Pilar!$C$2:$E$47,3,FALSE))," ",VLOOKUP(I217,Eje_Pilar!$C$2:$E$47,3,FALSE))</f>
        <v>Pilar 3 Construcción de Comunidad y Cultura Ciudadana</v>
      </c>
      <c r="L217" s="98" t="s">
        <v>887</v>
      </c>
      <c r="M217" s="91" t="s">
        <v>1102</v>
      </c>
      <c r="N217" s="99" t="s">
        <v>1441</v>
      </c>
      <c r="O217" s="100">
        <v>24200000</v>
      </c>
      <c r="P217" s="101"/>
      <c r="Q217" s="102"/>
      <c r="R217" s="103"/>
      <c r="S217" s="100"/>
      <c r="T217" s="104">
        <f t="shared" si="37"/>
        <v>24200000</v>
      </c>
      <c r="U217" s="132">
        <v>22000000</v>
      </c>
      <c r="V217" s="105">
        <v>43522</v>
      </c>
      <c r="W217" s="105">
        <v>43521</v>
      </c>
      <c r="X217" s="105">
        <v>43854</v>
      </c>
      <c r="Y217" s="106">
        <v>330</v>
      </c>
      <c r="Z217" s="106"/>
      <c r="AA217" s="107"/>
      <c r="AB217" s="91"/>
      <c r="AC217" s="91" t="s">
        <v>1591</v>
      </c>
      <c r="AD217" s="91"/>
      <c r="AE217" s="91"/>
      <c r="AF217" s="108">
        <f t="shared" si="38"/>
        <v>0.90909090909090906</v>
      </c>
      <c r="AG217" s="109"/>
      <c r="AH217" s="130">
        <f>IF(SUMPRODUCT((A$14:A217=A217)*(B$14:B217=B217)*(C$14:C217=C217))&gt;1,0,1)</f>
        <v>1</v>
      </c>
      <c r="AI217" s="110" t="str">
        <f t="shared" si="33"/>
        <v>Contratos de prestación de servicios profesionales y de apoyo a la gestión</v>
      </c>
      <c r="AJ217" s="110" t="str">
        <f t="shared" si="34"/>
        <v>Contratación directa</v>
      </c>
      <c r="AK217" s="111" t="str">
        <f>IFERROR(VLOOKUP(F217,Tipo!$C$12:$C$27,1,FALSE),"NO")</f>
        <v>Prestación de servicios profesionales y de apoyo a la gestión, o para la ejecución de trabajos artísticos que sólo puedan encomendarse a determinadas personas naturales;</v>
      </c>
      <c r="AL217" s="110" t="str">
        <f t="shared" si="35"/>
        <v>Inversión</v>
      </c>
      <c r="AM217" s="110">
        <f t="shared" si="36"/>
        <v>19</v>
      </c>
    </row>
    <row r="218" spans="1:42" ht="27" customHeight="1" x14ac:dyDescent="0.25">
      <c r="A218" s="91">
        <v>2142019</v>
      </c>
      <c r="B218" s="106">
        <v>2019</v>
      </c>
      <c r="C218" s="92" t="s">
        <v>506</v>
      </c>
      <c r="D218" s="112" t="s">
        <v>161</v>
      </c>
      <c r="E218" s="92" t="s">
        <v>38</v>
      </c>
      <c r="F218" s="93" t="s">
        <v>182</v>
      </c>
      <c r="G218" s="94" t="s">
        <v>715</v>
      </c>
      <c r="H218" s="95" t="s">
        <v>156</v>
      </c>
      <c r="I218" s="96">
        <v>19</v>
      </c>
      <c r="J218" s="97" t="str">
        <f>IF(ISERROR(VLOOKUP(I218,Eje_Pilar!$C$2:$E$47,2,FALSE))," ",VLOOKUP(I218,Eje_Pilar!$C$2:$E$47,2,FALSE))</f>
        <v>Seguridad y convivencia para todos</v>
      </c>
      <c r="K218" s="97" t="str">
        <f>IF(ISERROR(VLOOKUP(I218,Eje_Pilar!$C$2:$E$47,3,FALSE))," ",VLOOKUP(I218,Eje_Pilar!$C$2:$E$47,3,FALSE))</f>
        <v>Pilar 3 Construcción de Comunidad y Cultura Ciudadana</v>
      </c>
      <c r="L218" s="98" t="s">
        <v>887</v>
      </c>
      <c r="M218" s="91" t="s">
        <v>1103</v>
      </c>
      <c r="N218" s="99" t="s">
        <v>1442</v>
      </c>
      <c r="O218" s="100">
        <v>24200000</v>
      </c>
      <c r="P218" s="101"/>
      <c r="Q218" s="102"/>
      <c r="R218" s="103">
        <v>1</v>
      </c>
      <c r="S218" s="100">
        <v>440000</v>
      </c>
      <c r="T218" s="104">
        <f t="shared" si="37"/>
        <v>24640000</v>
      </c>
      <c r="U218" s="132">
        <v>22440000</v>
      </c>
      <c r="V218" s="105">
        <v>43521</v>
      </c>
      <c r="W218" s="105">
        <v>43521</v>
      </c>
      <c r="X218" s="105">
        <v>43854</v>
      </c>
      <c r="Y218" s="106">
        <v>330</v>
      </c>
      <c r="Z218" s="106"/>
      <c r="AA218" s="107"/>
      <c r="AB218" s="91"/>
      <c r="AC218" s="91" t="s">
        <v>1591</v>
      </c>
      <c r="AD218" s="91"/>
      <c r="AE218" s="91"/>
      <c r="AF218" s="108">
        <f t="shared" si="38"/>
        <v>0.9107142857142857</v>
      </c>
      <c r="AG218" s="109"/>
      <c r="AH218" s="130">
        <f>IF(SUMPRODUCT((A$14:A218=A218)*(B$14:B218=B218)*(C$14:C218=C218))&gt;1,0,1)</f>
        <v>1</v>
      </c>
      <c r="AI218" s="110" t="str">
        <f t="shared" si="33"/>
        <v>Contratos de prestación de servicios profesionales y de apoyo a la gestión</v>
      </c>
      <c r="AJ218" s="110" t="str">
        <f t="shared" si="34"/>
        <v>Contratación directa</v>
      </c>
      <c r="AK218" s="111" t="str">
        <f>IFERROR(VLOOKUP(F218,Tipo!$C$12:$C$27,1,FALSE),"NO")</f>
        <v>Prestación de servicios profesionales y de apoyo a la gestión, o para la ejecución de trabajos artísticos que sólo puedan encomendarse a determinadas personas naturales;</v>
      </c>
      <c r="AL218" s="110" t="str">
        <f t="shared" si="35"/>
        <v>Inversión</v>
      </c>
      <c r="AM218" s="110">
        <f t="shared" si="36"/>
        <v>19</v>
      </c>
    </row>
    <row r="219" spans="1:42" ht="27" customHeight="1" x14ac:dyDescent="0.25">
      <c r="A219" s="91">
        <v>2152019</v>
      </c>
      <c r="B219" s="106">
        <v>2019</v>
      </c>
      <c r="C219" s="92" t="s">
        <v>507</v>
      </c>
      <c r="D219" s="112" t="s">
        <v>161</v>
      </c>
      <c r="E219" s="92" t="s">
        <v>38</v>
      </c>
      <c r="F219" s="93" t="s">
        <v>182</v>
      </c>
      <c r="G219" s="94" t="s">
        <v>715</v>
      </c>
      <c r="H219" s="95" t="s">
        <v>156</v>
      </c>
      <c r="I219" s="96">
        <v>19</v>
      </c>
      <c r="J219" s="97" t="str">
        <f>IF(ISERROR(VLOOKUP(I219,Eje_Pilar!$C$2:$E$47,2,FALSE))," ",VLOOKUP(I219,Eje_Pilar!$C$2:$E$47,2,FALSE))</f>
        <v>Seguridad y convivencia para todos</v>
      </c>
      <c r="K219" s="97" t="str">
        <f>IF(ISERROR(VLOOKUP(I219,Eje_Pilar!$C$2:$E$47,3,FALSE))," ",VLOOKUP(I219,Eje_Pilar!$C$2:$E$47,3,FALSE))</f>
        <v>Pilar 3 Construcción de Comunidad y Cultura Ciudadana</v>
      </c>
      <c r="L219" s="98" t="s">
        <v>887</v>
      </c>
      <c r="M219" s="91" t="s">
        <v>1104</v>
      </c>
      <c r="N219" s="99" t="s">
        <v>1443</v>
      </c>
      <c r="O219" s="100">
        <v>24200000</v>
      </c>
      <c r="P219" s="101"/>
      <c r="Q219" s="102"/>
      <c r="R219" s="103"/>
      <c r="S219" s="100"/>
      <c r="T219" s="104">
        <f t="shared" si="37"/>
        <v>24200000</v>
      </c>
      <c r="U219" s="132">
        <v>22000000</v>
      </c>
      <c r="V219" s="105">
        <v>43525</v>
      </c>
      <c r="W219" s="105">
        <v>43525</v>
      </c>
      <c r="X219" s="105">
        <v>43861</v>
      </c>
      <c r="Y219" s="106">
        <v>330</v>
      </c>
      <c r="Z219" s="106"/>
      <c r="AA219" s="107"/>
      <c r="AB219" s="91"/>
      <c r="AC219" s="91" t="s">
        <v>1591</v>
      </c>
      <c r="AD219" s="91"/>
      <c r="AE219" s="91"/>
      <c r="AF219" s="108">
        <f t="shared" si="38"/>
        <v>0.90909090909090906</v>
      </c>
      <c r="AG219" s="109"/>
      <c r="AH219" s="130">
        <f>IF(SUMPRODUCT((A$14:A219=A219)*(B$14:B219=B219)*(C$14:C219=C219))&gt;1,0,1)</f>
        <v>1</v>
      </c>
      <c r="AI219" s="110" t="str">
        <f t="shared" si="33"/>
        <v>Contratos de prestación de servicios profesionales y de apoyo a la gestión</v>
      </c>
      <c r="AJ219" s="110" t="str">
        <f t="shared" si="34"/>
        <v>Contratación directa</v>
      </c>
      <c r="AK219" s="111" t="str">
        <f>IFERROR(VLOOKUP(F219,Tipo!$C$12:$C$27,1,FALSE),"NO")</f>
        <v>Prestación de servicios profesionales y de apoyo a la gestión, o para la ejecución de trabajos artísticos que sólo puedan encomendarse a determinadas personas naturales;</v>
      </c>
      <c r="AL219" s="110" t="str">
        <f t="shared" si="35"/>
        <v>Inversión</v>
      </c>
      <c r="AM219" s="110">
        <f t="shared" si="36"/>
        <v>19</v>
      </c>
    </row>
    <row r="220" spans="1:42" ht="27" customHeight="1" x14ac:dyDescent="0.25">
      <c r="A220" s="91">
        <v>2162019</v>
      </c>
      <c r="B220" s="106">
        <v>2019</v>
      </c>
      <c r="C220" s="92" t="s">
        <v>508</v>
      </c>
      <c r="D220" s="112" t="s">
        <v>161</v>
      </c>
      <c r="E220" s="92" t="s">
        <v>38</v>
      </c>
      <c r="F220" s="93" t="s">
        <v>182</v>
      </c>
      <c r="G220" s="94" t="s">
        <v>772</v>
      </c>
      <c r="H220" s="95" t="s">
        <v>156</v>
      </c>
      <c r="I220" s="96">
        <v>18</v>
      </c>
      <c r="J220" s="97" t="str">
        <f>IF(ISERROR(VLOOKUP(I220,Eje_Pilar!$C$2:$E$47,2,FALSE))," ",VLOOKUP(I220,Eje_Pilar!$C$2:$E$47,2,FALSE))</f>
        <v>Mejor movilidad para todos</v>
      </c>
      <c r="K220" s="97" t="str">
        <f>IF(ISERROR(VLOOKUP(I220,Eje_Pilar!$C$2:$E$47,3,FALSE))," ",VLOOKUP(I220,Eje_Pilar!$C$2:$E$47,3,FALSE))</f>
        <v>Pilar 2 Democracía Urbana</v>
      </c>
      <c r="L220" s="98" t="s">
        <v>886</v>
      </c>
      <c r="M220" s="91" t="s">
        <v>1105</v>
      </c>
      <c r="N220" s="99" t="s">
        <v>1444</v>
      </c>
      <c r="O220" s="100">
        <v>49170000</v>
      </c>
      <c r="P220" s="101"/>
      <c r="Q220" s="102"/>
      <c r="R220" s="103">
        <v>1</v>
      </c>
      <c r="S220" s="100">
        <v>1788000</v>
      </c>
      <c r="T220" s="104">
        <f t="shared" si="37"/>
        <v>50958000</v>
      </c>
      <c r="U220" s="132">
        <v>42018000</v>
      </c>
      <c r="V220" s="105">
        <v>43514</v>
      </c>
      <c r="W220" s="105">
        <v>43515</v>
      </c>
      <c r="X220" s="105">
        <v>43848</v>
      </c>
      <c r="Y220" s="106">
        <v>330</v>
      </c>
      <c r="Z220" s="106"/>
      <c r="AA220" s="107"/>
      <c r="AB220" s="91"/>
      <c r="AC220" s="91" t="s">
        <v>1591</v>
      </c>
      <c r="AD220" s="91"/>
      <c r="AE220" s="91"/>
      <c r="AF220" s="108">
        <f t="shared" si="38"/>
        <v>0.82456140350877194</v>
      </c>
      <c r="AG220" s="109"/>
      <c r="AH220" s="130">
        <f>IF(SUMPRODUCT((A$14:A220=A220)*(B$14:B220=B220)*(C$14:C220=C220))&gt;1,0,1)</f>
        <v>1</v>
      </c>
      <c r="AI220" s="110" t="str">
        <f t="shared" si="33"/>
        <v>Contratos de prestación de servicios profesionales y de apoyo a la gestión</v>
      </c>
      <c r="AJ220" s="110" t="str">
        <f t="shared" si="34"/>
        <v>Contratación directa</v>
      </c>
      <c r="AK220" s="111" t="str">
        <f>IFERROR(VLOOKUP(F220,Tipo!$C$12:$C$27,1,FALSE),"NO")</f>
        <v>Prestación de servicios profesionales y de apoyo a la gestión, o para la ejecución de trabajos artísticos que sólo puedan encomendarse a determinadas personas naturales;</v>
      </c>
      <c r="AL220" s="110" t="str">
        <f t="shared" si="35"/>
        <v>Inversión</v>
      </c>
      <c r="AM220" s="110">
        <f t="shared" si="36"/>
        <v>18</v>
      </c>
    </row>
    <row r="221" spans="1:42" s="57" customFormat="1" ht="27" customHeight="1" x14ac:dyDescent="0.25">
      <c r="A221" s="91">
        <v>2172019</v>
      </c>
      <c r="B221" s="106">
        <v>2019</v>
      </c>
      <c r="C221" s="92" t="s">
        <v>509</v>
      </c>
      <c r="D221" s="112" t="s">
        <v>161</v>
      </c>
      <c r="E221" s="92" t="s">
        <v>38</v>
      </c>
      <c r="F221" s="93" t="s">
        <v>182</v>
      </c>
      <c r="G221" s="94" t="s">
        <v>760</v>
      </c>
      <c r="H221" s="95" t="s">
        <v>156</v>
      </c>
      <c r="I221" s="96">
        <v>45</v>
      </c>
      <c r="J221" s="97" t="str">
        <f>IF(ISERROR(VLOOKUP(I221,Eje_Pilar!$C$2:$E$47,2,FALSE))," ",VLOOKUP(I221,Eje_Pilar!$C$2:$E$47,2,FALSE))</f>
        <v>Gobernanza e influencia local, regional e internacional</v>
      </c>
      <c r="K221" s="97" t="str">
        <f>IF(ISERROR(VLOOKUP(I221,Eje_Pilar!$C$2:$E$47,3,FALSE))," ",VLOOKUP(I221,Eje_Pilar!$C$2:$E$47,3,FALSE))</f>
        <v>Eje Transversal 4 Gobierno Legitimo, Fortalecimiento Local y Eficiencia</v>
      </c>
      <c r="L221" s="98" t="s">
        <v>885</v>
      </c>
      <c r="M221" s="91" t="s">
        <v>1106</v>
      </c>
      <c r="N221" s="99" t="s">
        <v>1445</v>
      </c>
      <c r="O221" s="100">
        <v>24200000</v>
      </c>
      <c r="P221" s="101"/>
      <c r="Q221" s="102"/>
      <c r="R221" s="103">
        <v>1</v>
      </c>
      <c r="S221" s="100">
        <v>1173333</v>
      </c>
      <c r="T221" s="104">
        <f t="shared" si="37"/>
        <v>25373333</v>
      </c>
      <c r="U221" s="132">
        <v>6966666</v>
      </c>
      <c r="V221" s="105">
        <v>43511</v>
      </c>
      <c r="W221" s="105">
        <v>43511</v>
      </c>
      <c r="X221" s="105">
        <v>43844</v>
      </c>
      <c r="Y221" s="106">
        <v>330</v>
      </c>
      <c r="Z221" s="106"/>
      <c r="AA221" s="107"/>
      <c r="AB221" s="91"/>
      <c r="AC221" s="91" t="s">
        <v>1591</v>
      </c>
      <c r="AD221" s="91"/>
      <c r="AE221" s="91"/>
      <c r="AF221" s="108">
        <f t="shared" si="38"/>
        <v>0.27456645132115676</v>
      </c>
      <c r="AG221" s="109"/>
      <c r="AH221" s="130">
        <f>IF(SUMPRODUCT((A$14:A221=A221)*(B$14:B221=B221)*(C$14:C221=C221))&gt;1,0,1)</f>
        <v>1</v>
      </c>
      <c r="AI221" s="110" t="str">
        <f t="shared" si="33"/>
        <v>Contratos de prestación de servicios profesionales y de apoyo a la gestión</v>
      </c>
      <c r="AJ221" s="110" t="str">
        <f t="shared" si="34"/>
        <v>Contratación directa</v>
      </c>
      <c r="AK221" s="111" t="str">
        <f>IFERROR(VLOOKUP(F221,Tipo!$C$12:$C$27,1,FALSE),"NO")</f>
        <v>Prestación de servicios profesionales y de apoyo a la gestión, o para la ejecución de trabajos artísticos que sólo puedan encomendarse a determinadas personas naturales;</v>
      </c>
      <c r="AL221" s="110" t="str">
        <f t="shared" si="35"/>
        <v>Inversión</v>
      </c>
      <c r="AM221" s="110">
        <f t="shared" si="36"/>
        <v>45</v>
      </c>
      <c r="AN221" s="58"/>
      <c r="AO221" s="58"/>
      <c r="AP221" s="58"/>
    </row>
    <row r="222" spans="1:42" s="57" customFormat="1" ht="27" customHeight="1" x14ac:dyDescent="0.25">
      <c r="A222" s="91">
        <v>2182019</v>
      </c>
      <c r="B222" s="106">
        <v>2019</v>
      </c>
      <c r="C222" s="92" t="s">
        <v>510</v>
      </c>
      <c r="D222" s="112" t="s">
        <v>161</v>
      </c>
      <c r="E222" s="92" t="s">
        <v>38</v>
      </c>
      <c r="F222" s="93" t="s">
        <v>182</v>
      </c>
      <c r="G222" s="94" t="s">
        <v>773</v>
      </c>
      <c r="H222" s="95" t="s">
        <v>156</v>
      </c>
      <c r="I222" s="96">
        <v>3</v>
      </c>
      <c r="J222" s="97" t="str">
        <f>IF(ISERROR(VLOOKUP(I222,Eje_Pilar!$C$2:$E$47,2,FALSE))," ",VLOOKUP(I222,Eje_Pilar!$C$2:$E$47,2,FALSE))</f>
        <v>Igualdad y autonomía para una Bogotá incluyente</v>
      </c>
      <c r="K222" s="97" t="str">
        <f>IF(ISERROR(VLOOKUP(I222,Eje_Pilar!$C$2:$E$47,3,FALSE))," ",VLOOKUP(I222,Eje_Pilar!$C$2:$E$47,3,FALSE))</f>
        <v>Pilar 1 Igualdad de Calidad de Vida</v>
      </c>
      <c r="L222" s="98" t="s">
        <v>888</v>
      </c>
      <c r="M222" s="91" t="s">
        <v>1107</v>
      </c>
      <c r="N222" s="99" t="s">
        <v>1446</v>
      </c>
      <c r="O222" s="100">
        <v>66000000</v>
      </c>
      <c r="P222" s="101"/>
      <c r="Q222" s="102"/>
      <c r="R222" s="103">
        <v>1</v>
      </c>
      <c r="S222" s="100">
        <v>2000000</v>
      </c>
      <c r="T222" s="104">
        <f t="shared" si="37"/>
        <v>68000000</v>
      </c>
      <c r="U222" s="132">
        <v>62000000</v>
      </c>
      <c r="V222" s="105">
        <v>43511</v>
      </c>
      <c r="W222" s="105">
        <v>43511</v>
      </c>
      <c r="X222" s="105">
        <v>43844</v>
      </c>
      <c r="Y222" s="106">
        <v>330</v>
      </c>
      <c r="Z222" s="106"/>
      <c r="AA222" s="107"/>
      <c r="AB222" s="91"/>
      <c r="AC222" s="91" t="s">
        <v>1591</v>
      </c>
      <c r="AD222" s="91"/>
      <c r="AE222" s="91"/>
      <c r="AF222" s="108">
        <f t="shared" si="38"/>
        <v>0.91176470588235292</v>
      </c>
      <c r="AG222" s="109"/>
      <c r="AH222" s="130">
        <f>IF(SUMPRODUCT((A$14:A222=A222)*(B$14:B222=B222)*(C$14:C222=C222))&gt;1,0,1)</f>
        <v>1</v>
      </c>
      <c r="AI222" s="110" t="str">
        <f t="shared" si="33"/>
        <v>Contratos de prestación de servicios profesionales y de apoyo a la gestión</v>
      </c>
      <c r="AJ222" s="110" t="str">
        <f t="shared" si="34"/>
        <v>Contratación directa</v>
      </c>
      <c r="AK222" s="111" t="str">
        <f>IFERROR(VLOOKUP(F222,Tipo!$C$12:$C$27,1,FALSE),"NO")</f>
        <v>Prestación de servicios profesionales y de apoyo a la gestión, o para la ejecución de trabajos artísticos que sólo puedan encomendarse a determinadas personas naturales;</v>
      </c>
      <c r="AL222" s="110" t="str">
        <f t="shared" si="35"/>
        <v>Inversión</v>
      </c>
      <c r="AM222" s="110">
        <f t="shared" si="36"/>
        <v>3</v>
      </c>
      <c r="AN222" s="58"/>
      <c r="AO222" s="58"/>
      <c r="AP222" s="58"/>
    </row>
    <row r="223" spans="1:42" s="57" customFormat="1" ht="27" customHeight="1" x14ac:dyDescent="0.25">
      <c r="A223" s="91">
        <v>2192019</v>
      </c>
      <c r="B223" s="106">
        <v>2019</v>
      </c>
      <c r="C223" s="92" t="s">
        <v>511</v>
      </c>
      <c r="D223" s="112" t="s">
        <v>161</v>
      </c>
      <c r="E223" s="92" t="s">
        <v>38</v>
      </c>
      <c r="F223" s="93" t="s">
        <v>182</v>
      </c>
      <c r="G223" s="94" t="s">
        <v>715</v>
      </c>
      <c r="H223" s="95" t="s">
        <v>156</v>
      </c>
      <c r="I223" s="96">
        <v>19</v>
      </c>
      <c r="J223" s="97" t="str">
        <f>IF(ISERROR(VLOOKUP(I223,Eje_Pilar!$C$2:$E$47,2,FALSE))," ",VLOOKUP(I223,Eje_Pilar!$C$2:$E$47,2,FALSE))</f>
        <v>Seguridad y convivencia para todos</v>
      </c>
      <c r="K223" s="97" t="str">
        <f>IF(ISERROR(VLOOKUP(I223,Eje_Pilar!$C$2:$E$47,3,FALSE))," ",VLOOKUP(I223,Eje_Pilar!$C$2:$E$47,3,FALSE))</f>
        <v>Pilar 3 Construcción de Comunidad y Cultura Ciudadana</v>
      </c>
      <c r="L223" s="98" t="s">
        <v>887</v>
      </c>
      <c r="M223" s="91" t="s">
        <v>1108</v>
      </c>
      <c r="N223" s="99" t="s">
        <v>1447</v>
      </c>
      <c r="O223" s="100">
        <v>24200000</v>
      </c>
      <c r="P223" s="101"/>
      <c r="Q223" s="102"/>
      <c r="R223" s="103">
        <v>1</v>
      </c>
      <c r="S223" s="100">
        <v>880000</v>
      </c>
      <c r="T223" s="104">
        <f t="shared" si="37"/>
        <v>25080000</v>
      </c>
      <c r="U223" s="132">
        <v>23099900</v>
      </c>
      <c r="V223" s="105">
        <v>43515</v>
      </c>
      <c r="W223" s="105">
        <v>43515</v>
      </c>
      <c r="X223" s="105">
        <v>43848</v>
      </c>
      <c r="Y223" s="106">
        <v>330</v>
      </c>
      <c r="Z223" s="106"/>
      <c r="AA223" s="107"/>
      <c r="AB223" s="91"/>
      <c r="AC223" s="91" t="s">
        <v>1591</v>
      </c>
      <c r="AD223" s="91"/>
      <c r="AE223" s="91"/>
      <c r="AF223" s="108">
        <f t="shared" si="38"/>
        <v>0.92104864433811806</v>
      </c>
      <c r="AG223" s="109"/>
      <c r="AH223" s="130">
        <f>IF(SUMPRODUCT((A$14:A223=A223)*(B$14:B223=B223)*(C$14:C223=C223))&gt;1,0,1)</f>
        <v>1</v>
      </c>
      <c r="AI223" s="110" t="str">
        <f t="shared" si="33"/>
        <v>Contratos de prestación de servicios profesionales y de apoyo a la gestión</v>
      </c>
      <c r="AJ223" s="110" t="str">
        <f t="shared" si="34"/>
        <v>Contratación directa</v>
      </c>
      <c r="AK223" s="111" t="str">
        <f>IFERROR(VLOOKUP(F223,Tipo!$C$12:$C$27,1,FALSE),"NO")</f>
        <v>Prestación de servicios profesionales y de apoyo a la gestión, o para la ejecución de trabajos artísticos que sólo puedan encomendarse a determinadas personas naturales;</v>
      </c>
      <c r="AL223" s="110" t="str">
        <f t="shared" si="35"/>
        <v>Inversión</v>
      </c>
      <c r="AM223" s="110">
        <f t="shared" si="36"/>
        <v>19</v>
      </c>
      <c r="AN223" s="58"/>
      <c r="AO223" s="58"/>
      <c r="AP223" s="58"/>
    </row>
    <row r="224" spans="1:42" s="57" customFormat="1" ht="27" customHeight="1" x14ac:dyDescent="0.25">
      <c r="A224" s="91">
        <v>2202019</v>
      </c>
      <c r="B224" s="106">
        <v>2019</v>
      </c>
      <c r="C224" s="92" t="s">
        <v>512</v>
      </c>
      <c r="D224" s="112" t="s">
        <v>161</v>
      </c>
      <c r="E224" s="92" t="s">
        <v>38</v>
      </c>
      <c r="F224" s="93" t="s">
        <v>182</v>
      </c>
      <c r="G224" s="94" t="s">
        <v>774</v>
      </c>
      <c r="H224" s="95" t="s">
        <v>156</v>
      </c>
      <c r="I224" s="96">
        <v>45</v>
      </c>
      <c r="J224" s="97" t="str">
        <f>IF(ISERROR(VLOOKUP(I224,Eje_Pilar!$C$2:$E$47,2,FALSE))," ",VLOOKUP(I224,Eje_Pilar!$C$2:$E$47,2,FALSE))</f>
        <v>Gobernanza e influencia local, regional e internacional</v>
      </c>
      <c r="K224" s="97" t="str">
        <f>IF(ISERROR(VLOOKUP(I224,Eje_Pilar!$C$2:$E$47,3,FALSE))," ",VLOOKUP(I224,Eje_Pilar!$C$2:$E$47,3,FALSE))</f>
        <v>Eje Transversal 4 Gobierno Legitimo, Fortalecimiento Local y Eficiencia</v>
      </c>
      <c r="L224" s="98" t="s">
        <v>885</v>
      </c>
      <c r="M224" s="91" t="s">
        <v>1109</v>
      </c>
      <c r="N224" s="99" t="s">
        <v>1448</v>
      </c>
      <c r="O224" s="100">
        <v>22400000</v>
      </c>
      <c r="P224" s="101"/>
      <c r="Q224" s="102"/>
      <c r="R224" s="103">
        <v>1</v>
      </c>
      <c r="S224" s="100">
        <v>11200000</v>
      </c>
      <c r="T224" s="104">
        <f t="shared" si="37"/>
        <v>33600000</v>
      </c>
      <c r="U224" s="132">
        <v>29973333</v>
      </c>
      <c r="V224" s="105">
        <v>43516</v>
      </c>
      <c r="W224" s="105">
        <v>43516</v>
      </c>
      <c r="X224" s="105">
        <v>43727</v>
      </c>
      <c r="Y224" s="106">
        <v>210</v>
      </c>
      <c r="Z224" s="106"/>
      <c r="AA224" s="107"/>
      <c r="AB224" s="91"/>
      <c r="AC224" s="91" t="s">
        <v>1591</v>
      </c>
      <c r="AD224" s="91"/>
      <c r="AE224" s="91"/>
      <c r="AF224" s="108">
        <f t="shared" si="38"/>
        <v>0.89206348214285713</v>
      </c>
      <c r="AG224" s="109"/>
      <c r="AH224" s="130">
        <f>IF(SUMPRODUCT((A$14:A224=A224)*(B$14:B224=B224)*(C$14:C224=C224))&gt;1,0,1)</f>
        <v>1</v>
      </c>
      <c r="AI224" s="110" t="str">
        <f t="shared" si="33"/>
        <v>Contratos de prestación de servicios profesionales y de apoyo a la gestión</v>
      </c>
      <c r="AJ224" s="110" t="str">
        <f t="shared" si="34"/>
        <v>Contratación directa</v>
      </c>
      <c r="AK224" s="111" t="str">
        <f>IFERROR(VLOOKUP(F224,Tipo!$C$12:$C$27,1,FALSE),"NO")</f>
        <v>Prestación de servicios profesionales y de apoyo a la gestión, o para la ejecución de trabajos artísticos que sólo puedan encomendarse a determinadas personas naturales;</v>
      </c>
      <c r="AL224" s="110" t="str">
        <f t="shared" si="35"/>
        <v>Inversión</v>
      </c>
      <c r="AM224" s="110">
        <f t="shared" si="36"/>
        <v>45</v>
      </c>
      <c r="AN224" s="58"/>
      <c r="AO224" s="58"/>
      <c r="AP224" s="58"/>
    </row>
    <row r="225" spans="1:42" s="57" customFormat="1" ht="27" customHeight="1" x14ac:dyDescent="0.25">
      <c r="A225" s="91">
        <v>2212019</v>
      </c>
      <c r="B225" s="106">
        <v>2019</v>
      </c>
      <c r="C225" s="92" t="s">
        <v>513</v>
      </c>
      <c r="D225" s="112" t="s">
        <v>161</v>
      </c>
      <c r="E225" s="92" t="s">
        <v>38</v>
      </c>
      <c r="F225" s="93" t="s">
        <v>182</v>
      </c>
      <c r="G225" s="94" t="s">
        <v>774</v>
      </c>
      <c r="H225" s="95" t="s">
        <v>156</v>
      </c>
      <c r="I225" s="96">
        <v>45</v>
      </c>
      <c r="J225" s="97" t="str">
        <f>IF(ISERROR(VLOOKUP(I225,Eje_Pilar!$C$2:$E$47,2,FALSE))," ",VLOOKUP(I225,Eje_Pilar!$C$2:$E$47,2,FALSE))</f>
        <v>Gobernanza e influencia local, regional e internacional</v>
      </c>
      <c r="K225" s="97" t="str">
        <f>IF(ISERROR(VLOOKUP(I225,Eje_Pilar!$C$2:$E$47,3,FALSE))," ",VLOOKUP(I225,Eje_Pilar!$C$2:$E$47,3,FALSE))</f>
        <v>Eje Transversal 4 Gobierno Legitimo, Fortalecimiento Local y Eficiencia</v>
      </c>
      <c r="L225" s="98" t="s">
        <v>885</v>
      </c>
      <c r="M225" s="91" t="s">
        <v>1109</v>
      </c>
      <c r="N225" s="99" t="s">
        <v>1449</v>
      </c>
      <c r="O225" s="100">
        <v>22400000</v>
      </c>
      <c r="P225" s="101"/>
      <c r="Q225" s="102"/>
      <c r="R225" s="103">
        <v>1</v>
      </c>
      <c r="S225" s="100">
        <v>11200000</v>
      </c>
      <c r="T225" s="104">
        <f t="shared" si="37"/>
        <v>33600000</v>
      </c>
      <c r="U225" s="132">
        <v>33066666</v>
      </c>
      <c r="V225" s="105">
        <v>43517</v>
      </c>
      <c r="W225" s="105">
        <v>43517</v>
      </c>
      <c r="X225" s="105">
        <v>43728</v>
      </c>
      <c r="Y225" s="106">
        <v>210</v>
      </c>
      <c r="Z225" s="106"/>
      <c r="AA225" s="107"/>
      <c r="AB225" s="91"/>
      <c r="AC225" s="91" t="s">
        <v>1591</v>
      </c>
      <c r="AD225" s="91"/>
      <c r="AE225" s="91"/>
      <c r="AF225" s="108">
        <f t="shared" si="38"/>
        <v>0.98412696428571433</v>
      </c>
      <c r="AG225" s="109"/>
      <c r="AH225" s="130">
        <f>IF(SUMPRODUCT((A$14:A225=A225)*(B$14:B225=B225)*(C$14:C225=C225))&gt;1,0,1)</f>
        <v>1</v>
      </c>
      <c r="AI225" s="110" t="str">
        <f t="shared" si="33"/>
        <v>Contratos de prestación de servicios profesionales y de apoyo a la gestión</v>
      </c>
      <c r="AJ225" s="110" t="str">
        <f t="shared" si="34"/>
        <v>Contratación directa</v>
      </c>
      <c r="AK225" s="111" t="str">
        <f>IFERROR(VLOOKUP(F225,Tipo!$C$12:$C$27,1,FALSE),"NO")</f>
        <v>Prestación de servicios profesionales y de apoyo a la gestión, o para la ejecución de trabajos artísticos que sólo puedan encomendarse a determinadas personas naturales;</v>
      </c>
      <c r="AL225" s="110" t="str">
        <f t="shared" si="35"/>
        <v>Inversión</v>
      </c>
      <c r="AM225" s="110">
        <f t="shared" si="36"/>
        <v>45</v>
      </c>
      <c r="AN225" s="58"/>
      <c r="AO225" s="58"/>
      <c r="AP225" s="58"/>
    </row>
    <row r="226" spans="1:42" s="57" customFormat="1" ht="27" customHeight="1" x14ac:dyDescent="0.25">
      <c r="A226" s="91">
        <v>2222019</v>
      </c>
      <c r="B226" s="106">
        <v>2019</v>
      </c>
      <c r="C226" s="92" t="s">
        <v>514</v>
      </c>
      <c r="D226" s="112" t="s">
        <v>161</v>
      </c>
      <c r="E226" s="92" t="s">
        <v>38</v>
      </c>
      <c r="F226" s="93" t="s">
        <v>182</v>
      </c>
      <c r="G226" s="94" t="s">
        <v>721</v>
      </c>
      <c r="H226" s="95" t="s">
        <v>156</v>
      </c>
      <c r="I226" s="96">
        <v>3</v>
      </c>
      <c r="J226" s="97" t="str">
        <f>IF(ISERROR(VLOOKUP(I226,Eje_Pilar!$C$2:$E$47,2,FALSE))," ",VLOOKUP(I226,Eje_Pilar!$C$2:$E$47,2,FALSE))</f>
        <v>Igualdad y autonomía para una Bogotá incluyente</v>
      </c>
      <c r="K226" s="97" t="str">
        <f>IF(ISERROR(VLOOKUP(I226,Eje_Pilar!$C$2:$E$47,3,FALSE))," ",VLOOKUP(I226,Eje_Pilar!$C$2:$E$47,3,FALSE))</f>
        <v>Pilar 1 Igualdad de Calidad de Vida</v>
      </c>
      <c r="L226" s="98" t="s">
        <v>888</v>
      </c>
      <c r="M226" s="91" t="s">
        <v>1110</v>
      </c>
      <c r="N226" s="99" t="s">
        <v>1450</v>
      </c>
      <c r="O226" s="100">
        <v>52800000</v>
      </c>
      <c r="P226" s="101"/>
      <c r="Q226" s="102"/>
      <c r="R226" s="103"/>
      <c r="S226" s="100"/>
      <c r="T226" s="104">
        <f t="shared" si="37"/>
        <v>52800000</v>
      </c>
      <c r="U226" s="132">
        <v>48480000</v>
      </c>
      <c r="V226" s="105">
        <v>43516</v>
      </c>
      <c r="W226" s="105">
        <v>43517</v>
      </c>
      <c r="X226" s="105">
        <v>43850</v>
      </c>
      <c r="Y226" s="106">
        <v>330</v>
      </c>
      <c r="Z226" s="106"/>
      <c r="AA226" s="107"/>
      <c r="AB226" s="91"/>
      <c r="AC226" s="91" t="s">
        <v>1591</v>
      </c>
      <c r="AD226" s="91"/>
      <c r="AE226" s="91"/>
      <c r="AF226" s="108">
        <f t="shared" si="38"/>
        <v>0.91818181818181821</v>
      </c>
      <c r="AG226" s="109"/>
      <c r="AH226" s="130">
        <f>IF(SUMPRODUCT((A$14:A226=A226)*(B$14:B226=B226)*(C$14:C226=C226))&gt;1,0,1)</f>
        <v>1</v>
      </c>
      <c r="AI226" s="110" t="str">
        <f t="shared" si="33"/>
        <v>Contratos de prestación de servicios profesionales y de apoyo a la gestión</v>
      </c>
      <c r="AJ226" s="110" t="str">
        <f t="shared" si="34"/>
        <v>Contratación directa</v>
      </c>
      <c r="AK226" s="111" t="str">
        <f>IFERROR(VLOOKUP(F226,Tipo!$C$12:$C$27,1,FALSE),"NO")</f>
        <v>Prestación de servicios profesionales y de apoyo a la gestión, o para la ejecución de trabajos artísticos que sólo puedan encomendarse a determinadas personas naturales;</v>
      </c>
      <c r="AL226" s="110" t="str">
        <f t="shared" si="35"/>
        <v>Inversión</v>
      </c>
      <c r="AM226" s="110">
        <f t="shared" si="36"/>
        <v>3</v>
      </c>
      <c r="AN226" s="58"/>
      <c r="AO226" s="58"/>
      <c r="AP226" s="58"/>
    </row>
    <row r="227" spans="1:42" s="57" customFormat="1" ht="27" customHeight="1" x14ac:dyDescent="0.25">
      <c r="A227" s="91">
        <v>2232019</v>
      </c>
      <c r="B227" s="106">
        <v>2019</v>
      </c>
      <c r="C227" s="92" t="s">
        <v>515</v>
      </c>
      <c r="D227" s="112" t="s">
        <v>161</v>
      </c>
      <c r="E227" s="92" t="s">
        <v>38</v>
      </c>
      <c r="F227" s="93" t="s">
        <v>182</v>
      </c>
      <c r="G227" s="94" t="s">
        <v>694</v>
      </c>
      <c r="H227" s="95" t="s">
        <v>156</v>
      </c>
      <c r="I227" s="96">
        <v>45</v>
      </c>
      <c r="J227" s="97" t="str">
        <f>IF(ISERROR(VLOOKUP(I227,Eje_Pilar!$C$2:$E$47,2,FALSE))," ",VLOOKUP(I227,Eje_Pilar!$C$2:$E$47,2,FALSE))</f>
        <v>Gobernanza e influencia local, regional e internacional</v>
      </c>
      <c r="K227" s="97" t="str">
        <f>IF(ISERROR(VLOOKUP(I227,Eje_Pilar!$C$2:$E$47,3,FALSE))," ",VLOOKUP(I227,Eje_Pilar!$C$2:$E$47,3,FALSE))</f>
        <v>Eje Transversal 4 Gobierno Legitimo, Fortalecimiento Local y Eficiencia</v>
      </c>
      <c r="L227" s="98" t="s">
        <v>885</v>
      </c>
      <c r="M227" s="91" t="s">
        <v>1111</v>
      </c>
      <c r="N227" s="99" t="s">
        <v>1451</v>
      </c>
      <c r="O227" s="100">
        <v>66000000</v>
      </c>
      <c r="P227" s="101"/>
      <c r="Q227" s="102"/>
      <c r="R227" s="103">
        <v>1</v>
      </c>
      <c r="S227" s="100">
        <v>1800000</v>
      </c>
      <c r="T227" s="104">
        <f t="shared" si="37"/>
        <v>67800000</v>
      </c>
      <c r="U227" s="132">
        <v>55800000</v>
      </c>
      <c r="V227" s="105">
        <v>43518</v>
      </c>
      <c r="W227" s="105">
        <v>43518</v>
      </c>
      <c r="X227" s="105">
        <v>43851</v>
      </c>
      <c r="Y227" s="106">
        <v>330</v>
      </c>
      <c r="Z227" s="106"/>
      <c r="AA227" s="107"/>
      <c r="AB227" s="91"/>
      <c r="AC227" s="91" t="s">
        <v>1591</v>
      </c>
      <c r="AD227" s="91"/>
      <c r="AE227" s="91"/>
      <c r="AF227" s="108">
        <f t="shared" si="38"/>
        <v>0.82300884955752207</v>
      </c>
      <c r="AG227" s="109"/>
      <c r="AH227" s="130">
        <f>IF(SUMPRODUCT((A$14:A227=A227)*(B$14:B227=B227)*(C$14:C227=C227))&gt;1,0,1)</f>
        <v>1</v>
      </c>
      <c r="AI227" s="110" t="str">
        <f t="shared" si="33"/>
        <v>Contratos de prestación de servicios profesionales y de apoyo a la gestión</v>
      </c>
      <c r="AJ227" s="110" t="str">
        <f t="shared" si="34"/>
        <v>Contratación directa</v>
      </c>
      <c r="AK227" s="111" t="str">
        <f>IFERROR(VLOOKUP(F227,Tipo!$C$12:$C$27,1,FALSE),"NO")</f>
        <v>Prestación de servicios profesionales y de apoyo a la gestión, o para la ejecución de trabajos artísticos que sólo puedan encomendarse a determinadas personas naturales;</v>
      </c>
      <c r="AL227" s="110" t="str">
        <f t="shared" si="35"/>
        <v>Inversión</v>
      </c>
      <c r="AM227" s="110">
        <f t="shared" si="36"/>
        <v>45</v>
      </c>
      <c r="AN227" s="58"/>
      <c r="AO227" s="58"/>
      <c r="AP227" s="58"/>
    </row>
    <row r="228" spans="1:42" s="57" customFormat="1" ht="27" customHeight="1" x14ac:dyDescent="0.25">
      <c r="A228" s="91">
        <v>2242019</v>
      </c>
      <c r="B228" s="106">
        <v>2019</v>
      </c>
      <c r="C228" s="92" t="s">
        <v>516</v>
      </c>
      <c r="D228" s="112" t="s">
        <v>161</v>
      </c>
      <c r="E228" s="92" t="s">
        <v>38</v>
      </c>
      <c r="F228" s="93" t="s">
        <v>182</v>
      </c>
      <c r="G228" s="94" t="s">
        <v>775</v>
      </c>
      <c r="H228" s="95" t="s">
        <v>156</v>
      </c>
      <c r="I228" s="96">
        <v>45</v>
      </c>
      <c r="J228" s="97" t="str">
        <f>IF(ISERROR(VLOOKUP(I228,Eje_Pilar!$C$2:$E$47,2,FALSE))," ",VLOOKUP(I228,Eje_Pilar!$C$2:$E$47,2,FALSE))</f>
        <v>Gobernanza e influencia local, regional e internacional</v>
      </c>
      <c r="K228" s="97" t="str">
        <f>IF(ISERROR(VLOOKUP(I228,Eje_Pilar!$C$2:$E$47,3,FALSE))," ",VLOOKUP(I228,Eje_Pilar!$C$2:$E$47,3,FALSE))</f>
        <v>Eje Transversal 4 Gobierno Legitimo, Fortalecimiento Local y Eficiencia</v>
      </c>
      <c r="L228" s="98" t="s">
        <v>885</v>
      </c>
      <c r="M228" s="91" t="s">
        <v>1112</v>
      </c>
      <c r="N228" s="99" t="s">
        <v>1452</v>
      </c>
      <c r="O228" s="100">
        <v>21780000</v>
      </c>
      <c r="P228" s="101"/>
      <c r="Q228" s="102"/>
      <c r="R228" s="103"/>
      <c r="S228" s="100"/>
      <c r="T228" s="104">
        <f t="shared" si="37"/>
        <v>21780000</v>
      </c>
      <c r="U228" s="132">
        <v>17820000</v>
      </c>
      <c r="V228" s="105">
        <v>43525</v>
      </c>
      <c r="W228" s="105">
        <v>43525</v>
      </c>
      <c r="X228" s="105">
        <v>43861</v>
      </c>
      <c r="Y228" s="106">
        <v>330</v>
      </c>
      <c r="Z228" s="106"/>
      <c r="AA228" s="107"/>
      <c r="AB228" s="91"/>
      <c r="AC228" s="91" t="s">
        <v>1591</v>
      </c>
      <c r="AD228" s="91"/>
      <c r="AE228" s="91"/>
      <c r="AF228" s="108">
        <f t="shared" si="38"/>
        <v>0.81818181818181823</v>
      </c>
      <c r="AG228" s="109"/>
      <c r="AH228" s="130">
        <f>IF(SUMPRODUCT((A$14:A228=A228)*(B$14:B228=B228)*(C$14:C228=C228))&gt;1,0,1)</f>
        <v>1</v>
      </c>
      <c r="AI228" s="110" t="str">
        <f t="shared" si="33"/>
        <v>Contratos de prestación de servicios profesionales y de apoyo a la gestión</v>
      </c>
      <c r="AJ228" s="110" t="str">
        <f t="shared" si="34"/>
        <v>Contratación directa</v>
      </c>
      <c r="AK228" s="111" t="str">
        <f>IFERROR(VLOOKUP(F228,Tipo!$C$12:$C$27,1,FALSE),"NO")</f>
        <v>Prestación de servicios profesionales y de apoyo a la gestión, o para la ejecución de trabajos artísticos que sólo puedan encomendarse a determinadas personas naturales;</v>
      </c>
      <c r="AL228" s="110" t="str">
        <f t="shared" si="35"/>
        <v>Inversión</v>
      </c>
      <c r="AM228" s="110">
        <f t="shared" si="36"/>
        <v>45</v>
      </c>
      <c r="AN228" s="58"/>
      <c r="AO228" s="58"/>
      <c r="AP228" s="58"/>
    </row>
    <row r="229" spans="1:42" s="57" customFormat="1" ht="27" customHeight="1" x14ac:dyDescent="0.25">
      <c r="A229" s="91">
        <v>2252019</v>
      </c>
      <c r="B229" s="106">
        <v>2019</v>
      </c>
      <c r="C229" s="92" t="s">
        <v>517</v>
      </c>
      <c r="D229" s="112" t="s">
        <v>161</v>
      </c>
      <c r="E229" s="92" t="s">
        <v>38</v>
      </c>
      <c r="F229" s="93" t="s">
        <v>182</v>
      </c>
      <c r="G229" s="94" t="s">
        <v>776</v>
      </c>
      <c r="H229" s="95" t="s">
        <v>156</v>
      </c>
      <c r="I229" s="96">
        <v>45</v>
      </c>
      <c r="J229" s="97" t="str">
        <f>IF(ISERROR(VLOOKUP(I229,Eje_Pilar!$C$2:$E$47,2,FALSE))," ",VLOOKUP(I229,Eje_Pilar!$C$2:$E$47,2,FALSE))</f>
        <v>Gobernanza e influencia local, regional e internacional</v>
      </c>
      <c r="K229" s="97" t="str">
        <f>IF(ISERROR(VLOOKUP(I229,Eje_Pilar!$C$2:$E$47,3,FALSE))," ",VLOOKUP(I229,Eje_Pilar!$C$2:$E$47,3,FALSE))</f>
        <v>Eje Transversal 4 Gobierno Legitimo, Fortalecimiento Local y Eficiencia</v>
      </c>
      <c r="L229" s="98" t="s">
        <v>885</v>
      </c>
      <c r="M229" s="91" t="s">
        <v>1113</v>
      </c>
      <c r="N229" s="99" t="s">
        <v>1453</v>
      </c>
      <c r="O229" s="100">
        <v>26070000</v>
      </c>
      <c r="P229" s="101"/>
      <c r="Q229" s="102"/>
      <c r="R229" s="103"/>
      <c r="S229" s="100"/>
      <c r="T229" s="104">
        <f t="shared" si="37"/>
        <v>26070000</v>
      </c>
      <c r="U229" s="132">
        <v>21330000</v>
      </c>
      <c r="V229" s="105">
        <v>43557</v>
      </c>
      <c r="W229" s="105">
        <v>43525</v>
      </c>
      <c r="X229" s="105">
        <v>43861</v>
      </c>
      <c r="Y229" s="106">
        <v>330</v>
      </c>
      <c r="Z229" s="106"/>
      <c r="AA229" s="107"/>
      <c r="AB229" s="91"/>
      <c r="AC229" s="91" t="s">
        <v>1591</v>
      </c>
      <c r="AD229" s="91"/>
      <c r="AE229" s="91"/>
      <c r="AF229" s="108">
        <f t="shared" si="38"/>
        <v>0.81818181818181823</v>
      </c>
      <c r="AG229" s="109"/>
      <c r="AH229" s="130">
        <f>IF(SUMPRODUCT((A$14:A229=A229)*(B$14:B229=B229)*(C$14:C229=C229))&gt;1,0,1)</f>
        <v>1</v>
      </c>
      <c r="AI229" s="110" t="str">
        <f t="shared" si="33"/>
        <v>Contratos de prestación de servicios profesionales y de apoyo a la gestión</v>
      </c>
      <c r="AJ229" s="110" t="str">
        <f t="shared" si="34"/>
        <v>Contratación directa</v>
      </c>
      <c r="AK229" s="111" t="str">
        <f>IFERROR(VLOOKUP(F229,Tipo!$C$12:$C$27,1,FALSE),"NO")</f>
        <v>Prestación de servicios profesionales y de apoyo a la gestión, o para la ejecución de trabajos artísticos que sólo puedan encomendarse a determinadas personas naturales;</v>
      </c>
      <c r="AL229" s="110" t="str">
        <f t="shared" si="35"/>
        <v>Inversión</v>
      </c>
      <c r="AM229" s="110">
        <f t="shared" si="36"/>
        <v>45</v>
      </c>
      <c r="AN229" s="58"/>
      <c r="AO229" s="58"/>
      <c r="AP229" s="58"/>
    </row>
    <row r="230" spans="1:42" s="57" customFormat="1" ht="27" customHeight="1" x14ac:dyDescent="0.25">
      <c r="A230" s="91">
        <v>2262019</v>
      </c>
      <c r="B230" s="106">
        <v>2019</v>
      </c>
      <c r="C230" s="92" t="s">
        <v>518</v>
      </c>
      <c r="D230" s="112" t="s">
        <v>161</v>
      </c>
      <c r="E230" s="92" t="s">
        <v>38</v>
      </c>
      <c r="F230" s="93" t="s">
        <v>182</v>
      </c>
      <c r="G230" s="94" t="s">
        <v>708</v>
      </c>
      <c r="H230" s="95" t="s">
        <v>156</v>
      </c>
      <c r="I230" s="96">
        <v>45</v>
      </c>
      <c r="J230" s="97" t="str">
        <f>IF(ISERROR(VLOOKUP(I230,Eje_Pilar!$C$2:$E$47,2,FALSE))," ",VLOOKUP(I230,Eje_Pilar!$C$2:$E$47,2,FALSE))</f>
        <v>Gobernanza e influencia local, regional e internacional</v>
      </c>
      <c r="K230" s="97" t="str">
        <f>IF(ISERROR(VLOOKUP(I230,Eje_Pilar!$C$2:$E$47,3,FALSE))," ",VLOOKUP(I230,Eje_Pilar!$C$2:$E$47,3,FALSE))</f>
        <v>Eje Transversal 4 Gobierno Legitimo, Fortalecimiento Local y Eficiencia</v>
      </c>
      <c r="L230" s="98" t="s">
        <v>885</v>
      </c>
      <c r="M230" s="91" t="s">
        <v>1114</v>
      </c>
      <c r="N230" s="99" t="s">
        <v>1454</v>
      </c>
      <c r="O230" s="100">
        <v>59400000</v>
      </c>
      <c r="P230" s="101"/>
      <c r="Q230" s="102"/>
      <c r="R230" s="103"/>
      <c r="S230" s="100"/>
      <c r="T230" s="104">
        <f t="shared" si="37"/>
        <v>59400000</v>
      </c>
      <c r="U230" s="132">
        <v>53460000</v>
      </c>
      <c r="V230" s="105">
        <v>43521</v>
      </c>
      <c r="W230" s="105">
        <v>43523</v>
      </c>
      <c r="X230" s="105">
        <v>43887</v>
      </c>
      <c r="Y230" s="106">
        <v>330</v>
      </c>
      <c r="Z230" s="106"/>
      <c r="AA230" s="107"/>
      <c r="AB230" s="91"/>
      <c r="AC230" s="91" t="s">
        <v>1591</v>
      </c>
      <c r="AD230" s="91"/>
      <c r="AE230" s="91"/>
      <c r="AF230" s="108">
        <f t="shared" si="38"/>
        <v>0.9</v>
      </c>
      <c r="AG230" s="109"/>
      <c r="AH230" s="130">
        <f>IF(SUMPRODUCT((A$14:A230=A230)*(B$14:B230=B230)*(C$14:C230=C230))&gt;1,0,1)</f>
        <v>1</v>
      </c>
      <c r="AI230" s="110" t="str">
        <f t="shared" si="33"/>
        <v>Contratos de prestación de servicios profesionales y de apoyo a la gestión</v>
      </c>
      <c r="AJ230" s="110" t="str">
        <f t="shared" si="34"/>
        <v>Contratación directa</v>
      </c>
      <c r="AK230" s="111" t="str">
        <f>IFERROR(VLOOKUP(F230,Tipo!$C$12:$C$27,1,FALSE),"NO")</f>
        <v>Prestación de servicios profesionales y de apoyo a la gestión, o para la ejecución de trabajos artísticos que sólo puedan encomendarse a determinadas personas naturales;</v>
      </c>
      <c r="AL230" s="110" t="str">
        <f t="shared" si="35"/>
        <v>Inversión</v>
      </c>
      <c r="AM230" s="110">
        <f t="shared" si="36"/>
        <v>45</v>
      </c>
      <c r="AN230" s="58"/>
      <c r="AO230" s="58"/>
      <c r="AP230" s="58"/>
    </row>
    <row r="231" spans="1:42" s="57" customFormat="1" ht="27" customHeight="1" x14ac:dyDescent="0.25">
      <c r="A231" s="91">
        <v>2272019</v>
      </c>
      <c r="B231" s="106">
        <v>2019</v>
      </c>
      <c r="C231" s="92" t="s">
        <v>519</v>
      </c>
      <c r="D231" s="112" t="s">
        <v>161</v>
      </c>
      <c r="E231" s="92" t="s">
        <v>38</v>
      </c>
      <c r="F231" s="93" t="s">
        <v>182</v>
      </c>
      <c r="G231" s="94" t="s">
        <v>777</v>
      </c>
      <c r="H231" s="95" t="s">
        <v>156</v>
      </c>
      <c r="I231" s="96">
        <v>4</v>
      </c>
      <c r="J231" s="97" t="str">
        <f>IF(ISERROR(VLOOKUP(I231,Eje_Pilar!$C$2:$E$47,2,FALSE))," ",VLOOKUP(I231,Eje_Pilar!$C$2:$E$47,2,FALSE))</f>
        <v>Familias protegidas y adaptadas al cambio climático</v>
      </c>
      <c r="K231" s="97" t="str">
        <f>IF(ISERROR(VLOOKUP(I231,Eje_Pilar!$C$2:$E$47,3,FALSE))," ",VLOOKUP(I231,Eje_Pilar!$C$2:$E$47,3,FALSE))</f>
        <v>Pilar 1 Igualdad de Calidad de Vida</v>
      </c>
      <c r="L231" s="98" t="s">
        <v>890</v>
      </c>
      <c r="M231" s="91" t="s">
        <v>1115</v>
      </c>
      <c r="N231" s="99" t="s">
        <v>1455</v>
      </c>
      <c r="O231" s="100">
        <v>24200000</v>
      </c>
      <c r="P231" s="101"/>
      <c r="Q231" s="102"/>
      <c r="R231" s="103"/>
      <c r="S231" s="100"/>
      <c r="T231" s="104">
        <f t="shared" si="37"/>
        <v>24200000</v>
      </c>
      <c r="U231" s="132">
        <v>22000000</v>
      </c>
      <c r="V231" s="105">
        <v>43524</v>
      </c>
      <c r="W231" s="105">
        <v>43525</v>
      </c>
      <c r="X231" s="105">
        <v>43861</v>
      </c>
      <c r="Y231" s="106">
        <v>330</v>
      </c>
      <c r="Z231" s="106"/>
      <c r="AA231" s="107"/>
      <c r="AB231" s="91"/>
      <c r="AC231" s="91" t="s">
        <v>1591</v>
      </c>
      <c r="AD231" s="91"/>
      <c r="AE231" s="91"/>
      <c r="AF231" s="108">
        <f t="shared" si="38"/>
        <v>0.90909090909090906</v>
      </c>
      <c r="AG231" s="109"/>
      <c r="AH231" s="130">
        <f>IF(SUMPRODUCT((A$14:A231=A231)*(B$14:B231=B231)*(C$14:C231=C231))&gt;1,0,1)</f>
        <v>1</v>
      </c>
      <c r="AI231" s="110" t="str">
        <f t="shared" si="33"/>
        <v>Contratos de prestación de servicios profesionales y de apoyo a la gestión</v>
      </c>
      <c r="AJ231" s="110" t="str">
        <f t="shared" si="34"/>
        <v>Contratación directa</v>
      </c>
      <c r="AK231" s="111" t="str">
        <f>IFERROR(VLOOKUP(F231,Tipo!$C$12:$C$27,1,FALSE),"NO")</f>
        <v>Prestación de servicios profesionales y de apoyo a la gestión, o para la ejecución de trabajos artísticos que sólo puedan encomendarse a determinadas personas naturales;</v>
      </c>
      <c r="AL231" s="110" t="str">
        <f t="shared" si="35"/>
        <v>Inversión</v>
      </c>
      <c r="AM231" s="110">
        <f t="shared" si="36"/>
        <v>4</v>
      </c>
      <c r="AN231" s="58"/>
      <c r="AO231" s="58"/>
      <c r="AP231" s="58"/>
    </row>
    <row r="232" spans="1:42" s="57" customFormat="1" ht="27" customHeight="1" x14ac:dyDescent="0.25">
      <c r="A232" s="91">
        <v>2282019</v>
      </c>
      <c r="B232" s="106">
        <v>2019</v>
      </c>
      <c r="C232" s="92" t="s">
        <v>520</v>
      </c>
      <c r="D232" s="112" t="s">
        <v>161</v>
      </c>
      <c r="E232" s="92" t="s">
        <v>38</v>
      </c>
      <c r="F232" s="93" t="s">
        <v>182</v>
      </c>
      <c r="G232" s="94" t="s">
        <v>777</v>
      </c>
      <c r="H232" s="95" t="s">
        <v>156</v>
      </c>
      <c r="I232" s="96">
        <v>4</v>
      </c>
      <c r="J232" s="97" t="str">
        <f>IF(ISERROR(VLOOKUP(I232,Eje_Pilar!$C$2:$E$47,2,FALSE))," ",VLOOKUP(I232,Eje_Pilar!$C$2:$E$47,2,FALSE))</f>
        <v>Familias protegidas y adaptadas al cambio climático</v>
      </c>
      <c r="K232" s="97" t="str">
        <f>IF(ISERROR(VLOOKUP(I232,Eje_Pilar!$C$2:$E$47,3,FALSE))," ",VLOOKUP(I232,Eje_Pilar!$C$2:$E$47,3,FALSE))</f>
        <v>Pilar 1 Igualdad de Calidad de Vida</v>
      </c>
      <c r="L232" s="98" t="s">
        <v>890</v>
      </c>
      <c r="M232" s="91" t="s">
        <v>1116</v>
      </c>
      <c r="N232" s="99" t="s">
        <v>1456</v>
      </c>
      <c r="O232" s="100">
        <v>24200000</v>
      </c>
      <c r="P232" s="101"/>
      <c r="Q232" s="102"/>
      <c r="R232" s="103"/>
      <c r="S232" s="100"/>
      <c r="T232" s="104">
        <f t="shared" si="37"/>
        <v>24200000</v>
      </c>
      <c r="U232" s="132">
        <v>22000000</v>
      </c>
      <c r="V232" s="105">
        <v>43524</v>
      </c>
      <c r="W232" s="105">
        <v>43525</v>
      </c>
      <c r="X232" s="105">
        <v>43861</v>
      </c>
      <c r="Y232" s="106">
        <v>330</v>
      </c>
      <c r="Z232" s="106"/>
      <c r="AA232" s="107"/>
      <c r="AB232" s="91"/>
      <c r="AC232" s="91" t="s">
        <v>1591</v>
      </c>
      <c r="AD232" s="91"/>
      <c r="AE232" s="91"/>
      <c r="AF232" s="108">
        <f t="shared" si="38"/>
        <v>0.90909090909090906</v>
      </c>
      <c r="AG232" s="109"/>
      <c r="AH232" s="130">
        <f>IF(SUMPRODUCT((A$14:A232=A232)*(B$14:B232=B232)*(C$14:C232=C232))&gt;1,0,1)</f>
        <v>1</v>
      </c>
      <c r="AI232" s="110" t="str">
        <f t="shared" si="33"/>
        <v>Contratos de prestación de servicios profesionales y de apoyo a la gestión</v>
      </c>
      <c r="AJ232" s="110" t="str">
        <f t="shared" si="34"/>
        <v>Contratación directa</v>
      </c>
      <c r="AK232" s="111" t="str">
        <f>IFERROR(VLOOKUP(F232,Tipo!$C$12:$C$27,1,FALSE),"NO")</f>
        <v>Prestación de servicios profesionales y de apoyo a la gestión, o para la ejecución de trabajos artísticos que sólo puedan encomendarse a determinadas personas naturales;</v>
      </c>
      <c r="AL232" s="110" t="str">
        <f t="shared" si="35"/>
        <v>Inversión</v>
      </c>
      <c r="AM232" s="110">
        <f t="shared" si="36"/>
        <v>4</v>
      </c>
      <c r="AN232" s="58"/>
      <c r="AO232" s="58"/>
      <c r="AP232" s="58"/>
    </row>
    <row r="233" spans="1:42" s="57" customFormat="1" ht="27" customHeight="1" x14ac:dyDescent="0.25">
      <c r="A233" s="91">
        <v>2292019</v>
      </c>
      <c r="B233" s="106">
        <v>2019</v>
      </c>
      <c r="C233" s="92" t="s">
        <v>521</v>
      </c>
      <c r="D233" s="112" t="s">
        <v>161</v>
      </c>
      <c r="E233" s="92" t="s">
        <v>38</v>
      </c>
      <c r="F233" s="93" t="s">
        <v>182</v>
      </c>
      <c r="G233" s="94" t="s">
        <v>777</v>
      </c>
      <c r="H233" s="95" t="s">
        <v>156</v>
      </c>
      <c r="I233" s="96">
        <v>4</v>
      </c>
      <c r="J233" s="97" t="str">
        <f>IF(ISERROR(VLOOKUP(I233,Eje_Pilar!$C$2:$E$47,2,FALSE))," ",VLOOKUP(I233,Eje_Pilar!$C$2:$E$47,2,FALSE))</f>
        <v>Familias protegidas y adaptadas al cambio climático</v>
      </c>
      <c r="K233" s="97" t="str">
        <f>IF(ISERROR(VLOOKUP(I233,Eje_Pilar!$C$2:$E$47,3,FALSE))," ",VLOOKUP(I233,Eje_Pilar!$C$2:$E$47,3,FALSE))</f>
        <v>Pilar 1 Igualdad de Calidad de Vida</v>
      </c>
      <c r="L233" s="98" t="s">
        <v>890</v>
      </c>
      <c r="M233" s="91" t="s">
        <v>1117</v>
      </c>
      <c r="N233" s="99" t="s">
        <v>1457</v>
      </c>
      <c r="O233" s="100">
        <v>24200000</v>
      </c>
      <c r="P233" s="101"/>
      <c r="Q233" s="102"/>
      <c r="R233" s="103"/>
      <c r="S233" s="100"/>
      <c r="T233" s="104">
        <f t="shared" si="37"/>
        <v>24200000</v>
      </c>
      <c r="U233" s="132">
        <v>22000000</v>
      </c>
      <c r="V233" s="105">
        <v>43524</v>
      </c>
      <c r="W233" s="105">
        <v>43525</v>
      </c>
      <c r="X233" s="105">
        <v>43861</v>
      </c>
      <c r="Y233" s="106">
        <v>330</v>
      </c>
      <c r="Z233" s="106"/>
      <c r="AA233" s="107"/>
      <c r="AB233" s="91"/>
      <c r="AC233" s="91" t="s">
        <v>1591</v>
      </c>
      <c r="AD233" s="91"/>
      <c r="AE233" s="91"/>
      <c r="AF233" s="108">
        <f t="shared" si="38"/>
        <v>0.90909090909090906</v>
      </c>
      <c r="AG233" s="109"/>
      <c r="AH233" s="130">
        <f>IF(SUMPRODUCT((A$14:A233=A233)*(B$14:B233=B233)*(C$14:C233=C233))&gt;1,0,1)</f>
        <v>1</v>
      </c>
      <c r="AI233" s="110" t="str">
        <f t="shared" si="33"/>
        <v>Contratos de prestación de servicios profesionales y de apoyo a la gestión</v>
      </c>
      <c r="AJ233" s="110" t="str">
        <f t="shared" si="34"/>
        <v>Contratación directa</v>
      </c>
      <c r="AK233" s="111" t="str">
        <f>IFERROR(VLOOKUP(F233,Tipo!$C$12:$C$27,1,FALSE),"NO")</f>
        <v>Prestación de servicios profesionales y de apoyo a la gestión, o para la ejecución de trabajos artísticos que sólo puedan encomendarse a determinadas personas naturales;</v>
      </c>
      <c r="AL233" s="110" t="str">
        <f t="shared" si="35"/>
        <v>Inversión</v>
      </c>
      <c r="AM233" s="110">
        <f t="shared" si="36"/>
        <v>4</v>
      </c>
      <c r="AN233" s="58"/>
      <c r="AO233" s="58"/>
      <c r="AP233" s="58"/>
    </row>
    <row r="234" spans="1:42" s="57" customFormat="1" ht="27" customHeight="1" x14ac:dyDescent="0.25">
      <c r="A234" s="91">
        <v>2312019</v>
      </c>
      <c r="B234" s="106">
        <v>2019</v>
      </c>
      <c r="C234" s="92" t="s">
        <v>522</v>
      </c>
      <c r="D234" s="112" t="s">
        <v>161</v>
      </c>
      <c r="E234" s="92" t="s">
        <v>38</v>
      </c>
      <c r="F234" s="93" t="s">
        <v>182</v>
      </c>
      <c r="G234" s="94" t="s">
        <v>777</v>
      </c>
      <c r="H234" s="95" t="s">
        <v>156</v>
      </c>
      <c r="I234" s="96">
        <v>4</v>
      </c>
      <c r="J234" s="97" t="str">
        <f>IF(ISERROR(VLOOKUP(I234,Eje_Pilar!$C$2:$E$47,2,FALSE))," ",VLOOKUP(I234,Eje_Pilar!$C$2:$E$47,2,FALSE))</f>
        <v>Familias protegidas y adaptadas al cambio climático</v>
      </c>
      <c r="K234" s="97" t="str">
        <f>IF(ISERROR(VLOOKUP(I234,Eje_Pilar!$C$2:$E$47,3,FALSE))," ",VLOOKUP(I234,Eje_Pilar!$C$2:$E$47,3,FALSE))</f>
        <v>Pilar 1 Igualdad de Calidad de Vida</v>
      </c>
      <c r="L234" s="98" t="s">
        <v>890</v>
      </c>
      <c r="M234" s="91" t="s">
        <v>1118</v>
      </c>
      <c r="N234" s="99" t="s">
        <v>1458</v>
      </c>
      <c r="O234" s="100">
        <v>24200000</v>
      </c>
      <c r="P234" s="101"/>
      <c r="Q234" s="102"/>
      <c r="R234" s="103"/>
      <c r="S234" s="100"/>
      <c r="T234" s="104">
        <f t="shared" si="37"/>
        <v>24200000</v>
      </c>
      <c r="U234" s="132">
        <v>22000000</v>
      </c>
      <c r="V234" s="105">
        <v>43524</v>
      </c>
      <c r="W234" s="105">
        <v>43525</v>
      </c>
      <c r="X234" s="105">
        <v>43861</v>
      </c>
      <c r="Y234" s="106">
        <v>330</v>
      </c>
      <c r="Z234" s="106"/>
      <c r="AA234" s="107"/>
      <c r="AB234" s="91"/>
      <c r="AC234" s="91" t="s">
        <v>1591</v>
      </c>
      <c r="AD234" s="91"/>
      <c r="AE234" s="91"/>
      <c r="AF234" s="108">
        <f t="shared" si="38"/>
        <v>0.90909090909090906</v>
      </c>
      <c r="AG234" s="109"/>
      <c r="AH234" s="130">
        <f>IF(SUMPRODUCT((A$14:A234=A234)*(B$14:B234=B234)*(C$14:C234=C234))&gt;1,0,1)</f>
        <v>1</v>
      </c>
      <c r="AI234" s="110" t="str">
        <f t="shared" si="33"/>
        <v>Contratos de prestación de servicios profesionales y de apoyo a la gestión</v>
      </c>
      <c r="AJ234" s="110" t="str">
        <f t="shared" si="34"/>
        <v>Contratación directa</v>
      </c>
      <c r="AK234" s="111" t="str">
        <f>IFERROR(VLOOKUP(F234,Tipo!$C$12:$C$27,1,FALSE),"NO")</f>
        <v>Prestación de servicios profesionales y de apoyo a la gestión, o para la ejecución de trabajos artísticos que sólo puedan encomendarse a determinadas personas naturales;</v>
      </c>
      <c r="AL234" s="110" t="str">
        <f t="shared" si="35"/>
        <v>Inversión</v>
      </c>
      <c r="AM234" s="110">
        <f t="shared" si="36"/>
        <v>4</v>
      </c>
      <c r="AN234" s="58"/>
      <c r="AO234" s="58"/>
      <c r="AP234" s="58"/>
    </row>
    <row r="235" spans="1:42" s="57" customFormat="1" ht="27" customHeight="1" x14ac:dyDescent="0.25">
      <c r="A235" s="91">
        <v>2322019</v>
      </c>
      <c r="B235" s="106">
        <v>2019</v>
      </c>
      <c r="C235" s="92" t="s">
        <v>523</v>
      </c>
      <c r="D235" s="112" t="s">
        <v>161</v>
      </c>
      <c r="E235" s="92" t="s">
        <v>38</v>
      </c>
      <c r="F235" s="93" t="s">
        <v>182</v>
      </c>
      <c r="G235" s="94" t="s">
        <v>777</v>
      </c>
      <c r="H235" s="95" t="s">
        <v>156</v>
      </c>
      <c r="I235" s="96">
        <v>4</v>
      </c>
      <c r="J235" s="97" t="str">
        <f>IF(ISERROR(VLOOKUP(I235,Eje_Pilar!$C$2:$E$47,2,FALSE))," ",VLOOKUP(I235,Eje_Pilar!$C$2:$E$47,2,FALSE))</f>
        <v>Familias protegidas y adaptadas al cambio climático</v>
      </c>
      <c r="K235" s="97" t="str">
        <f>IF(ISERROR(VLOOKUP(I235,Eje_Pilar!$C$2:$E$47,3,FALSE))," ",VLOOKUP(I235,Eje_Pilar!$C$2:$E$47,3,FALSE))</f>
        <v>Pilar 1 Igualdad de Calidad de Vida</v>
      </c>
      <c r="L235" s="98" t="s">
        <v>890</v>
      </c>
      <c r="M235" s="91" t="s">
        <v>1119</v>
      </c>
      <c r="N235" s="99" t="s">
        <v>1459</v>
      </c>
      <c r="O235" s="100">
        <v>24200000</v>
      </c>
      <c r="P235" s="101"/>
      <c r="Q235" s="102"/>
      <c r="R235" s="103"/>
      <c r="S235" s="100"/>
      <c r="T235" s="104">
        <f t="shared" si="37"/>
        <v>24200000</v>
      </c>
      <c r="U235" s="132">
        <v>22000000</v>
      </c>
      <c r="V235" s="105">
        <v>43524</v>
      </c>
      <c r="W235" s="105">
        <v>43525</v>
      </c>
      <c r="X235" s="105">
        <v>43861</v>
      </c>
      <c r="Y235" s="106">
        <v>330</v>
      </c>
      <c r="Z235" s="106"/>
      <c r="AA235" s="107"/>
      <c r="AB235" s="91"/>
      <c r="AC235" s="91" t="s">
        <v>1591</v>
      </c>
      <c r="AD235" s="91"/>
      <c r="AE235" s="91"/>
      <c r="AF235" s="108">
        <f t="shared" si="38"/>
        <v>0.90909090909090906</v>
      </c>
      <c r="AG235" s="109"/>
      <c r="AH235" s="130">
        <f>IF(SUMPRODUCT((A$14:A235=A235)*(B$14:B235=B235)*(C$14:C235=C235))&gt;1,0,1)</f>
        <v>1</v>
      </c>
      <c r="AI235" s="110" t="str">
        <f t="shared" si="33"/>
        <v>Contratos de prestación de servicios profesionales y de apoyo a la gestión</v>
      </c>
      <c r="AJ235" s="110" t="str">
        <f t="shared" si="34"/>
        <v>Contratación directa</v>
      </c>
      <c r="AK235" s="111" t="str">
        <f>IFERROR(VLOOKUP(F235,Tipo!$C$12:$C$27,1,FALSE),"NO")</f>
        <v>Prestación de servicios profesionales y de apoyo a la gestión, o para la ejecución de trabajos artísticos que sólo puedan encomendarse a determinadas personas naturales;</v>
      </c>
      <c r="AL235" s="110" t="str">
        <f t="shared" si="35"/>
        <v>Inversión</v>
      </c>
      <c r="AM235" s="110">
        <f t="shared" si="36"/>
        <v>4</v>
      </c>
      <c r="AN235" s="58"/>
      <c r="AO235" s="58"/>
      <c r="AP235" s="58"/>
    </row>
    <row r="236" spans="1:42" s="57" customFormat="1" ht="27" customHeight="1" x14ac:dyDescent="0.25">
      <c r="A236" s="91">
        <v>2332019</v>
      </c>
      <c r="B236" s="106">
        <v>2019</v>
      </c>
      <c r="C236" s="92" t="s">
        <v>524</v>
      </c>
      <c r="D236" s="112" t="s">
        <v>161</v>
      </c>
      <c r="E236" s="92" t="s">
        <v>38</v>
      </c>
      <c r="F236" s="93" t="s">
        <v>182</v>
      </c>
      <c r="G236" s="94" t="s">
        <v>777</v>
      </c>
      <c r="H236" s="95" t="s">
        <v>156</v>
      </c>
      <c r="I236" s="96">
        <v>4</v>
      </c>
      <c r="J236" s="97" t="str">
        <f>IF(ISERROR(VLOOKUP(I236,Eje_Pilar!$C$2:$E$47,2,FALSE))," ",VLOOKUP(I236,Eje_Pilar!$C$2:$E$47,2,FALSE))</f>
        <v>Familias protegidas y adaptadas al cambio climático</v>
      </c>
      <c r="K236" s="97" t="str">
        <f>IF(ISERROR(VLOOKUP(I236,Eje_Pilar!$C$2:$E$47,3,FALSE))," ",VLOOKUP(I236,Eje_Pilar!$C$2:$E$47,3,FALSE))</f>
        <v>Pilar 1 Igualdad de Calidad de Vida</v>
      </c>
      <c r="L236" s="98" t="s">
        <v>890</v>
      </c>
      <c r="M236" s="91" t="s">
        <v>1120</v>
      </c>
      <c r="N236" s="99" t="s">
        <v>1460</v>
      </c>
      <c r="O236" s="100">
        <v>24200000</v>
      </c>
      <c r="P236" s="101"/>
      <c r="Q236" s="102"/>
      <c r="R236" s="103"/>
      <c r="S236" s="100"/>
      <c r="T236" s="104">
        <f t="shared" si="37"/>
        <v>24200000</v>
      </c>
      <c r="U236" s="132">
        <v>22000000</v>
      </c>
      <c r="V236" s="105">
        <v>43524</v>
      </c>
      <c r="W236" s="105">
        <v>43525</v>
      </c>
      <c r="X236" s="105">
        <v>43861</v>
      </c>
      <c r="Y236" s="106">
        <v>330</v>
      </c>
      <c r="Z236" s="106"/>
      <c r="AA236" s="107"/>
      <c r="AB236" s="91"/>
      <c r="AC236" s="91" t="s">
        <v>1591</v>
      </c>
      <c r="AD236" s="91"/>
      <c r="AE236" s="91"/>
      <c r="AF236" s="108">
        <f t="shared" si="38"/>
        <v>0.90909090909090906</v>
      </c>
      <c r="AG236" s="109"/>
      <c r="AH236" s="130">
        <f>IF(SUMPRODUCT((A$14:A236=A236)*(B$14:B236=B236)*(C$14:C236=C236))&gt;1,0,1)</f>
        <v>1</v>
      </c>
      <c r="AI236" s="110" t="str">
        <f t="shared" si="33"/>
        <v>Contratos de prestación de servicios profesionales y de apoyo a la gestión</v>
      </c>
      <c r="AJ236" s="110" t="str">
        <f t="shared" si="34"/>
        <v>Contratación directa</v>
      </c>
      <c r="AK236" s="111" t="str">
        <f>IFERROR(VLOOKUP(F236,Tipo!$C$12:$C$27,1,FALSE),"NO")</f>
        <v>Prestación de servicios profesionales y de apoyo a la gestión, o para la ejecución de trabajos artísticos que sólo puedan encomendarse a determinadas personas naturales;</v>
      </c>
      <c r="AL236" s="110" t="str">
        <f t="shared" si="35"/>
        <v>Inversión</v>
      </c>
      <c r="AM236" s="110">
        <f t="shared" si="36"/>
        <v>4</v>
      </c>
      <c r="AN236" s="58"/>
      <c r="AO236" s="58"/>
      <c r="AP236" s="58"/>
    </row>
    <row r="237" spans="1:42" s="57" customFormat="1" ht="27" customHeight="1" x14ac:dyDescent="0.25">
      <c r="A237" s="91">
        <v>2352019</v>
      </c>
      <c r="B237" s="106">
        <v>2019</v>
      </c>
      <c r="C237" s="92" t="s">
        <v>525</v>
      </c>
      <c r="D237" s="112" t="s">
        <v>161</v>
      </c>
      <c r="E237" s="92" t="s">
        <v>38</v>
      </c>
      <c r="F237" s="93" t="s">
        <v>182</v>
      </c>
      <c r="G237" s="94" t="s">
        <v>777</v>
      </c>
      <c r="H237" s="95" t="s">
        <v>156</v>
      </c>
      <c r="I237" s="96">
        <v>4</v>
      </c>
      <c r="J237" s="97" t="str">
        <f>IF(ISERROR(VLOOKUP(I237,Eje_Pilar!$C$2:$E$47,2,FALSE))," ",VLOOKUP(I237,Eje_Pilar!$C$2:$E$47,2,FALSE))</f>
        <v>Familias protegidas y adaptadas al cambio climático</v>
      </c>
      <c r="K237" s="97" t="str">
        <f>IF(ISERROR(VLOOKUP(I237,Eje_Pilar!$C$2:$E$47,3,FALSE))," ",VLOOKUP(I237,Eje_Pilar!$C$2:$E$47,3,FALSE))</f>
        <v>Pilar 1 Igualdad de Calidad de Vida</v>
      </c>
      <c r="L237" s="98" t="s">
        <v>890</v>
      </c>
      <c r="M237" s="91" t="s">
        <v>1121</v>
      </c>
      <c r="N237" s="99" t="s">
        <v>1461</v>
      </c>
      <c r="O237" s="100">
        <v>24200000</v>
      </c>
      <c r="P237" s="101"/>
      <c r="Q237" s="102"/>
      <c r="R237" s="103"/>
      <c r="S237" s="100"/>
      <c r="T237" s="104">
        <f t="shared" si="37"/>
        <v>24200000</v>
      </c>
      <c r="U237" s="132">
        <v>22000000</v>
      </c>
      <c r="V237" s="105">
        <v>43524</v>
      </c>
      <c r="W237" s="105">
        <v>43525</v>
      </c>
      <c r="X237" s="105">
        <v>43861</v>
      </c>
      <c r="Y237" s="106">
        <v>330</v>
      </c>
      <c r="Z237" s="106"/>
      <c r="AA237" s="107"/>
      <c r="AB237" s="91"/>
      <c r="AC237" s="91" t="s">
        <v>1591</v>
      </c>
      <c r="AD237" s="91"/>
      <c r="AE237" s="91"/>
      <c r="AF237" s="108">
        <f t="shared" si="38"/>
        <v>0.90909090909090906</v>
      </c>
      <c r="AG237" s="109"/>
      <c r="AH237" s="130">
        <f>IF(SUMPRODUCT((A$14:A237=A237)*(B$14:B237=B237)*(C$14:C237=C237))&gt;1,0,1)</f>
        <v>1</v>
      </c>
      <c r="AI237" s="110" t="str">
        <f t="shared" si="33"/>
        <v>Contratos de prestación de servicios profesionales y de apoyo a la gestión</v>
      </c>
      <c r="AJ237" s="110" t="str">
        <f t="shared" si="34"/>
        <v>Contratación directa</v>
      </c>
      <c r="AK237" s="111" t="str">
        <f>IFERROR(VLOOKUP(F237,Tipo!$C$12:$C$27,1,FALSE),"NO")</f>
        <v>Prestación de servicios profesionales y de apoyo a la gestión, o para la ejecución de trabajos artísticos que sólo puedan encomendarse a determinadas personas naturales;</v>
      </c>
      <c r="AL237" s="110" t="str">
        <f t="shared" si="35"/>
        <v>Inversión</v>
      </c>
      <c r="AM237" s="110">
        <f t="shared" si="36"/>
        <v>4</v>
      </c>
      <c r="AN237" s="58"/>
      <c r="AO237" s="58"/>
      <c r="AP237" s="58"/>
    </row>
    <row r="238" spans="1:42" s="57" customFormat="1" ht="27" customHeight="1" x14ac:dyDescent="0.25">
      <c r="A238" s="91">
        <v>2362019</v>
      </c>
      <c r="B238" s="106">
        <v>2019</v>
      </c>
      <c r="C238" s="92" t="s">
        <v>526</v>
      </c>
      <c r="D238" s="112" t="s">
        <v>161</v>
      </c>
      <c r="E238" s="92" t="s">
        <v>38</v>
      </c>
      <c r="F238" s="93" t="s">
        <v>182</v>
      </c>
      <c r="G238" s="94" t="s">
        <v>777</v>
      </c>
      <c r="H238" s="95" t="s">
        <v>156</v>
      </c>
      <c r="I238" s="96">
        <v>4</v>
      </c>
      <c r="J238" s="97" t="str">
        <f>IF(ISERROR(VLOOKUP(I238,Eje_Pilar!$C$2:$E$47,2,FALSE))," ",VLOOKUP(I238,Eje_Pilar!$C$2:$E$47,2,FALSE))</f>
        <v>Familias protegidas y adaptadas al cambio climático</v>
      </c>
      <c r="K238" s="97" t="str">
        <f>IF(ISERROR(VLOOKUP(I238,Eje_Pilar!$C$2:$E$47,3,FALSE))," ",VLOOKUP(I238,Eje_Pilar!$C$2:$E$47,3,FALSE))</f>
        <v>Pilar 1 Igualdad de Calidad de Vida</v>
      </c>
      <c r="L238" s="98" t="s">
        <v>890</v>
      </c>
      <c r="M238" s="91" t="s">
        <v>1122</v>
      </c>
      <c r="N238" s="99" t="s">
        <v>1462</v>
      </c>
      <c r="O238" s="100">
        <v>24200000</v>
      </c>
      <c r="P238" s="101"/>
      <c r="Q238" s="102"/>
      <c r="R238" s="103"/>
      <c r="S238" s="100"/>
      <c r="T238" s="104">
        <f t="shared" si="37"/>
        <v>24200000</v>
      </c>
      <c r="U238" s="132">
        <v>22000000</v>
      </c>
      <c r="V238" s="105">
        <v>43524</v>
      </c>
      <c r="W238" s="105">
        <v>43525</v>
      </c>
      <c r="X238" s="105">
        <v>43861</v>
      </c>
      <c r="Y238" s="106">
        <v>330</v>
      </c>
      <c r="Z238" s="106"/>
      <c r="AA238" s="107"/>
      <c r="AB238" s="91"/>
      <c r="AC238" s="91" t="s">
        <v>1591</v>
      </c>
      <c r="AD238" s="91"/>
      <c r="AE238" s="91"/>
      <c r="AF238" s="108">
        <f t="shared" si="38"/>
        <v>0.90909090909090906</v>
      </c>
      <c r="AG238" s="109"/>
      <c r="AH238" s="130">
        <f>IF(SUMPRODUCT((A$14:A238=A238)*(B$14:B238=B238)*(C$14:C238=C238))&gt;1,0,1)</f>
        <v>1</v>
      </c>
      <c r="AI238" s="110" t="str">
        <f t="shared" si="33"/>
        <v>Contratos de prestación de servicios profesionales y de apoyo a la gestión</v>
      </c>
      <c r="AJ238" s="110" t="str">
        <f t="shared" si="34"/>
        <v>Contratación directa</v>
      </c>
      <c r="AK238" s="111" t="str">
        <f>IFERROR(VLOOKUP(F238,Tipo!$C$12:$C$27,1,FALSE),"NO")</f>
        <v>Prestación de servicios profesionales y de apoyo a la gestión, o para la ejecución de trabajos artísticos que sólo puedan encomendarse a determinadas personas naturales;</v>
      </c>
      <c r="AL238" s="110" t="str">
        <f t="shared" si="35"/>
        <v>Inversión</v>
      </c>
      <c r="AM238" s="110">
        <f t="shared" si="36"/>
        <v>4</v>
      </c>
      <c r="AN238" s="58"/>
      <c r="AO238" s="58"/>
      <c r="AP238" s="58"/>
    </row>
    <row r="239" spans="1:42" s="57" customFormat="1" ht="27" customHeight="1" x14ac:dyDescent="0.25">
      <c r="A239" s="91">
        <v>2372019</v>
      </c>
      <c r="B239" s="106">
        <v>2019</v>
      </c>
      <c r="C239" s="92" t="s">
        <v>527</v>
      </c>
      <c r="D239" s="112" t="s">
        <v>161</v>
      </c>
      <c r="E239" s="92" t="s">
        <v>38</v>
      </c>
      <c r="F239" s="93" t="s">
        <v>182</v>
      </c>
      <c r="G239" s="94" t="s">
        <v>777</v>
      </c>
      <c r="H239" s="95" t="s">
        <v>156</v>
      </c>
      <c r="I239" s="96">
        <v>4</v>
      </c>
      <c r="J239" s="97" t="str">
        <f>IF(ISERROR(VLOOKUP(I239,Eje_Pilar!$C$2:$E$47,2,FALSE))," ",VLOOKUP(I239,Eje_Pilar!$C$2:$E$47,2,FALSE))</f>
        <v>Familias protegidas y adaptadas al cambio climático</v>
      </c>
      <c r="K239" s="97" t="str">
        <f>IF(ISERROR(VLOOKUP(I239,Eje_Pilar!$C$2:$E$47,3,FALSE))," ",VLOOKUP(I239,Eje_Pilar!$C$2:$E$47,3,FALSE))</f>
        <v>Pilar 1 Igualdad de Calidad de Vida</v>
      </c>
      <c r="L239" s="98" t="s">
        <v>890</v>
      </c>
      <c r="M239" s="91" t="s">
        <v>1123</v>
      </c>
      <c r="N239" s="99" t="s">
        <v>1463</v>
      </c>
      <c r="O239" s="100">
        <v>24200000</v>
      </c>
      <c r="P239" s="101"/>
      <c r="Q239" s="102"/>
      <c r="R239" s="103"/>
      <c r="S239" s="100"/>
      <c r="T239" s="104">
        <f t="shared" si="37"/>
        <v>24200000</v>
      </c>
      <c r="U239" s="132">
        <v>21706666</v>
      </c>
      <c r="V239" s="105">
        <v>43524</v>
      </c>
      <c r="W239" s="105">
        <v>43525</v>
      </c>
      <c r="X239" s="105">
        <v>43861</v>
      </c>
      <c r="Y239" s="106">
        <v>330</v>
      </c>
      <c r="Z239" s="106"/>
      <c r="AA239" s="107"/>
      <c r="AB239" s="91"/>
      <c r="AC239" s="91" t="s">
        <v>1591</v>
      </c>
      <c r="AD239" s="91"/>
      <c r="AE239" s="91"/>
      <c r="AF239" s="108">
        <f t="shared" si="38"/>
        <v>0.89696966942148759</v>
      </c>
      <c r="AG239" s="109"/>
      <c r="AH239" s="130">
        <f>IF(SUMPRODUCT((A$14:A239=A239)*(B$14:B239=B239)*(C$14:C239=C239))&gt;1,0,1)</f>
        <v>1</v>
      </c>
      <c r="AI239" s="110" t="str">
        <f t="shared" si="33"/>
        <v>Contratos de prestación de servicios profesionales y de apoyo a la gestión</v>
      </c>
      <c r="AJ239" s="110" t="str">
        <f t="shared" si="34"/>
        <v>Contratación directa</v>
      </c>
      <c r="AK239" s="111" t="str">
        <f>IFERROR(VLOOKUP(F239,Tipo!$C$12:$C$27,1,FALSE),"NO")</f>
        <v>Prestación de servicios profesionales y de apoyo a la gestión, o para la ejecución de trabajos artísticos que sólo puedan encomendarse a determinadas personas naturales;</v>
      </c>
      <c r="AL239" s="110" t="str">
        <f t="shared" si="35"/>
        <v>Inversión</v>
      </c>
      <c r="AM239" s="110">
        <f t="shared" si="36"/>
        <v>4</v>
      </c>
      <c r="AN239" s="58"/>
      <c r="AO239" s="58"/>
      <c r="AP239" s="58"/>
    </row>
    <row r="240" spans="1:42" s="57" customFormat="1" ht="27" customHeight="1" x14ac:dyDescent="0.25">
      <c r="A240" s="91">
        <v>2382019</v>
      </c>
      <c r="B240" s="106">
        <v>2019</v>
      </c>
      <c r="C240" s="92" t="s">
        <v>528</v>
      </c>
      <c r="D240" s="112" t="s">
        <v>161</v>
      </c>
      <c r="E240" s="92" t="s">
        <v>38</v>
      </c>
      <c r="F240" s="93" t="s">
        <v>182</v>
      </c>
      <c r="G240" s="94" t="s">
        <v>777</v>
      </c>
      <c r="H240" s="95" t="s">
        <v>156</v>
      </c>
      <c r="I240" s="96">
        <v>4</v>
      </c>
      <c r="J240" s="97" t="str">
        <f>IF(ISERROR(VLOOKUP(I240,Eje_Pilar!$C$2:$E$47,2,FALSE))," ",VLOOKUP(I240,Eje_Pilar!$C$2:$E$47,2,FALSE))</f>
        <v>Familias protegidas y adaptadas al cambio climático</v>
      </c>
      <c r="K240" s="97" t="str">
        <f>IF(ISERROR(VLOOKUP(I240,Eje_Pilar!$C$2:$E$47,3,FALSE))," ",VLOOKUP(I240,Eje_Pilar!$C$2:$E$47,3,FALSE))</f>
        <v>Pilar 1 Igualdad de Calidad de Vida</v>
      </c>
      <c r="L240" s="98" t="s">
        <v>890</v>
      </c>
      <c r="M240" s="91" t="s">
        <v>1124</v>
      </c>
      <c r="N240" s="99" t="s">
        <v>1464</v>
      </c>
      <c r="O240" s="100">
        <v>24200000</v>
      </c>
      <c r="P240" s="101"/>
      <c r="Q240" s="102"/>
      <c r="R240" s="103"/>
      <c r="S240" s="100"/>
      <c r="T240" s="104">
        <f t="shared" si="37"/>
        <v>24200000</v>
      </c>
      <c r="U240" s="132">
        <v>22000000</v>
      </c>
      <c r="V240" s="105">
        <v>43525</v>
      </c>
      <c r="W240" s="105">
        <v>43525</v>
      </c>
      <c r="X240" s="105">
        <v>43861</v>
      </c>
      <c r="Y240" s="106">
        <v>330</v>
      </c>
      <c r="Z240" s="106"/>
      <c r="AA240" s="107"/>
      <c r="AB240" s="91"/>
      <c r="AC240" s="91" t="s">
        <v>1591</v>
      </c>
      <c r="AD240" s="91"/>
      <c r="AE240" s="91"/>
      <c r="AF240" s="108">
        <f t="shared" si="38"/>
        <v>0.90909090909090906</v>
      </c>
      <c r="AG240" s="109"/>
      <c r="AH240" s="130">
        <f>IF(SUMPRODUCT((A$14:A240=A240)*(B$14:B240=B240)*(C$14:C240=C240))&gt;1,0,1)</f>
        <v>1</v>
      </c>
      <c r="AI240" s="110" t="str">
        <f t="shared" si="33"/>
        <v>Contratos de prestación de servicios profesionales y de apoyo a la gestión</v>
      </c>
      <c r="AJ240" s="110" t="str">
        <f t="shared" si="34"/>
        <v>Contratación directa</v>
      </c>
      <c r="AK240" s="111" t="str">
        <f>IFERROR(VLOOKUP(F240,Tipo!$C$12:$C$27,1,FALSE),"NO")</f>
        <v>Prestación de servicios profesionales y de apoyo a la gestión, o para la ejecución de trabajos artísticos que sólo puedan encomendarse a determinadas personas naturales;</v>
      </c>
      <c r="AL240" s="110" t="str">
        <f t="shared" si="35"/>
        <v>Inversión</v>
      </c>
      <c r="AM240" s="110">
        <f t="shared" si="36"/>
        <v>4</v>
      </c>
      <c r="AN240" s="58"/>
      <c r="AO240" s="58"/>
      <c r="AP240" s="58"/>
    </row>
    <row r="241" spans="1:42" s="57" customFormat="1" ht="27" customHeight="1" x14ac:dyDescent="0.25">
      <c r="A241" s="91">
        <v>2392019</v>
      </c>
      <c r="B241" s="106">
        <v>2019</v>
      </c>
      <c r="C241" s="92" t="s">
        <v>529</v>
      </c>
      <c r="D241" s="112" t="s">
        <v>161</v>
      </c>
      <c r="E241" s="92" t="s">
        <v>38</v>
      </c>
      <c r="F241" s="93" t="s">
        <v>182</v>
      </c>
      <c r="G241" s="94" t="s">
        <v>777</v>
      </c>
      <c r="H241" s="95" t="s">
        <v>156</v>
      </c>
      <c r="I241" s="96">
        <v>4</v>
      </c>
      <c r="J241" s="97" t="str">
        <f>IF(ISERROR(VLOOKUP(I241,Eje_Pilar!$C$2:$E$47,2,FALSE))," ",VLOOKUP(I241,Eje_Pilar!$C$2:$E$47,2,FALSE))</f>
        <v>Familias protegidas y adaptadas al cambio climático</v>
      </c>
      <c r="K241" s="97" t="str">
        <f>IF(ISERROR(VLOOKUP(I241,Eje_Pilar!$C$2:$E$47,3,FALSE))," ",VLOOKUP(I241,Eje_Pilar!$C$2:$E$47,3,FALSE))</f>
        <v>Pilar 1 Igualdad de Calidad de Vida</v>
      </c>
      <c r="L241" s="98" t="s">
        <v>890</v>
      </c>
      <c r="M241" s="91" t="s">
        <v>1125</v>
      </c>
      <c r="N241" s="99" t="s">
        <v>1465</v>
      </c>
      <c r="O241" s="100">
        <v>24200000</v>
      </c>
      <c r="P241" s="101"/>
      <c r="Q241" s="102"/>
      <c r="R241" s="103"/>
      <c r="S241" s="100"/>
      <c r="T241" s="104">
        <f t="shared" si="37"/>
        <v>24200000</v>
      </c>
      <c r="U241" s="132">
        <v>22000000</v>
      </c>
      <c r="V241" s="105">
        <v>43525</v>
      </c>
      <c r="W241" s="105">
        <v>43525</v>
      </c>
      <c r="X241" s="105">
        <v>43861</v>
      </c>
      <c r="Y241" s="106">
        <v>330</v>
      </c>
      <c r="Z241" s="106"/>
      <c r="AA241" s="107"/>
      <c r="AB241" s="91"/>
      <c r="AC241" s="91" t="s">
        <v>1591</v>
      </c>
      <c r="AD241" s="91"/>
      <c r="AE241" s="91"/>
      <c r="AF241" s="108">
        <f t="shared" si="38"/>
        <v>0.90909090909090906</v>
      </c>
      <c r="AG241" s="109"/>
      <c r="AH241" s="130">
        <f>IF(SUMPRODUCT((A$14:A241=A241)*(B$14:B241=B241)*(C$14:C241=C241))&gt;1,0,1)</f>
        <v>1</v>
      </c>
      <c r="AI241" s="110" t="str">
        <f t="shared" ref="AI241:AI304" si="39">IFERROR(VLOOKUP(D241,tipo,1,FALSE),"NO")</f>
        <v>Contratos de prestación de servicios profesionales y de apoyo a la gestión</v>
      </c>
      <c r="AJ241" s="110" t="str">
        <f t="shared" ref="AJ241:AJ304" si="40">IFERROR(VLOOKUP(E241,modal,1,FALSE),"NO")</f>
        <v>Contratación directa</v>
      </c>
      <c r="AK241" s="111" t="str">
        <f>IFERROR(VLOOKUP(F241,Tipo!$C$12:$C$27,1,FALSE),"NO")</f>
        <v>Prestación de servicios profesionales y de apoyo a la gestión, o para la ejecución de trabajos artísticos que sólo puedan encomendarse a determinadas personas naturales;</v>
      </c>
      <c r="AL241" s="110" t="str">
        <f t="shared" ref="AL241:AL304" si="41">IFERROR(VLOOKUP(H241,afectacion,1,FALSE),"NO")</f>
        <v>Inversión</v>
      </c>
      <c r="AM241" s="110">
        <f t="shared" ref="AM241:AM304" si="42">IFERROR(VLOOKUP(I241,programa,1,FALSE),"NO")</f>
        <v>4</v>
      </c>
      <c r="AN241" s="58"/>
      <c r="AO241" s="58"/>
      <c r="AP241" s="58"/>
    </row>
    <row r="242" spans="1:42" s="57" customFormat="1" ht="27" customHeight="1" x14ac:dyDescent="0.25">
      <c r="A242" s="91">
        <v>2402019</v>
      </c>
      <c r="B242" s="106">
        <v>2019</v>
      </c>
      <c r="C242" s="92" t="s">
        <v>530</v>
      </c>
      <c r="D242" s="112" t="s">
        <v>161</v>
      </c>
      <c r="E242" s="92" t="s">
        <v>38</v>
      </c>
      <c r="F242" s="93" t="s">
        <v>182</v>
      </c>
      <c r="G242" s="94" t="s">
        <v>777</v>
      </c>
      <c r="H242" s="95" t="s">
        <v>156</v>
      </c>
      <c r="I242" s="96">
        <v>4</v>
      </c>
      <c r="J242" s="97" t="str">
        <f>IF(ISERROR(VLOOKUP(I242,Eje_Pilar!$C$2:$E$47,2,FALSE))," ",VLOOKUP(I242,Eje_Pilar!$C$2:$E$47,2,FALSE))</f>
        <v>Familias protegidas y adaptadas al cambio climático</v>
      </c>
      <c r="K242" s="97" t="str">
        <f>IF(ISERROR(VLOOKUP(I242,Eje_Pilar!$C$2:$E$47,3,FALSE))," ",VLOOKUP(I242,Eje_Pilar!$C$2:$E$47,3,FALSE))</f>
        <v>Pilar 1 Igualdad de Calidad de Vida</v>
      </c>
      <c r="L242" s="98" t="s">
        <v>890</v>
      </c>
      <c r="M242" s="91" t="s">
        <v>1126</v>
      </c>
      <c r="N242" s="99" t="s">
        <v>1466</v>
      </c>
      <c r="O242" s="100">
        <v>24200000</v>
      </c>
      <c r="P242" s="101"/>
      <c r="Q242" s="102"/>
      <c r="R242" s="103"/>
      <c r="S242" s="100"/>
      <c r="T242" s="104">
        <f t="shared" ref="T242:T305" si="43">+O242+Q242+S242</f>
        <v>24200000</v>
      </c>
      <c r="U242" s="132">
        <v>22000000</v>
      </c>
      <c r="V242" s="105">
        <v>43524</v>
      </c>
      <c r="W242" s="105">
        <v>43525</v>
      </c>
      <c r="X242" s="105">
        <v>43861</v>
      </c>
      <c r="Y242" s="106">
        <v>330</v>
      </c>
      <c r="Z242" s="106"/>
      <c r="AA242" s="107"/>
      <c r="AB242" s="91"/>
      <c r="AC242" s="91" t="s">
        <v>1591</v>
      </c>
      <c r="AD242" s="91"/>
      <c r="AE242" s="91"/>
      <c r="AF242" s="108">
        <f t="shared" si="38"/>
        <v>0.90909090909090906</v>
      </c>
      <c r="AG242" s="109"/>
      <c r="AH242" s="130">
        <f>IF(SUMPRODUCT((A$14:A242=A242)*(B$14:B242=B242)*(C$14:C242=C242))&gt;1,0,1)</f>
        <v>1</v>
      </c>
      <c r="AI242" s="110" t="str">
        <f t="shared" si="39"/>
        <v>Contratos de prestación de servicios profesionales y de apoyo a la gestión</v>
      </c>
      <c r="AJ242" s="110" t="str">
        <f t="shared" si="40"/>
        <v>Contratación directa</v>
      </c>
      <c r="AK242" s="111" t="str">
        <f>IFERROR(VLOOKUP(F242,Tipo!$C$12:$C$27,1,FALSE),"NO")</f>
        <v>Prestación de servicios profesionales y de apoyo a la gestión, o para la ejecución de trabajos artísticos que sólo puedan encomendarse a determinadas personas naturales;</v>
      </c>
      <c r="AL242" s="110" t="str">
        <f t="shared" si="41"/>
        <v>Inversión</v>
      </c>
      <c r="AM242" s="110">
        <f t="shared" si="42"/>
        <v>4</v>
      </c>
      <c r="AN242" s="58"/>
      <c r="AO242" s="58"/>
      <c r="AP242" s="58"/>
    </row>
    <row r="243" spans="1:42" s="57" customFormat="1" ht="27" customHeight="1" x14ac:dyDescent="0.25">
      <c r="A243" s="91">
        <v>2412019</v>
      </c>
      <c r="B243" s="106">
        <v>2019</v>
      </c>
      <c r="C243" s="92" t="s">
        <v>531</v>
      </c>
      <c r="D243" s="112" t="s">
        <v>161</v>
      </c>
      <c r="E243" s="92" t="s">
        <v>38</v>
      </c>
      <c r="F243" s="93" t="s">
        <v>182</v>
      </c>
      <c r="G243" s="94" t="s">
        <v>777</v>
      </c>
      <c r="H243" s="95" t="s">
        <v>156</v>
      </c>
      <c r="I243" s="96">
        <v>4</v>
      </c>
      <c r="J243" s="97" t="str">
        <f>IF(ISERROR(VLOOKUP(I243,Eje_Pilar!$C$2:$E$47,2,FALSE))," ",VLOOKUP(I243,Eje_Pilar!$C$2:$E$47,2,FALSE))</f>
        <v>Familias protegidas y adaptadas al cambio climático</v>
      </c>
      <c r="K243" s="97" t="str">
        <f>IF(ISERROR(VLOOKUP(I243,Eje_Pilar!$C$2:$E$47,3,FALSE))," ",VLOOKUP(I243,Eje_Pilar!$C$2:$E$47,3,FALSE))</f>
        <v>Pilar 1 Igualdad de Calidad de Vida</v>
      </c>
      <c r="L243" s="98" t="s">
        <v>890</v>
      </c>
      <c r="M243" s="91" t="s">
        <v>1127</v>
      </c>
      <c r="N243" s="99" t="s">
        <v>1467</v>
      </c>
      <c r="O243" s="100">
        <v>24200000</v>
      </c>
      <c r="P243" s="101"/>
      <c r="Q243" s="102"/>
      <c r="R243" s="103"/>
      <c r="S243" s="100"/>
      <c r="T243" s="104">
        <f t="shared" si="43"/>
        <v>24200000</v>
      </c>
      <c r="U243" s="132">
        <v>22000000</v>
      </c>
      <c r="V243" s="105">
        <v>43524</v>
      </c>
      <c r="W243" s="105">
        <v>43525</v>
      </c>
      <c r="X243" s="105">
        <v>43861</v>
      </c>
      <c r="Y243" s="106">
        <v>330</v>
      </c>
      <c r="Z243" s="106"/>
      <c r="AA243" s="107"/>
      <c r="AB243" s="91"/>
      <c r="AC243" s="91" t="s">
        <v>1591</v>
      </c>
      <c r="AD243" s="91"/>
      <c r="AE243" s="91"/>
      <c r="AF243" s="108">
        <f t="shared" si="38"/>
        <v>0.90909090909090906</v>
      </c>
      <c r="AG243" s="109"/>
      <c r="AH243" s="130">
        <f>IF(SUMPRODUCT((A$14:A243=A243)*(B$14:B243=B243)*(C$14:C243=C243))&gt;1,0,1)</f>
        <v>1</v>
      </c>
      <c r="AI243" s="110" t="str">
        <f t="shared" si="39"/>
        <v>Contratos de prestación de servicios profesionales y de apoyo a la gestión</v>
      </c>
      <c r="AJ243" s="110" t="str">
        <f t="shared" si="40"/>
        <v>Contratación directa</v>
      </c>
      <c r="AK243" s="111" t="str">
        <f>IFERROR(VLOOKUP(F243,Tipo!$C$12:$C$27,1,FALSE),"NO")</f>
        <v>Prestación de servicios profesionales y de apoyo a la gestión, o para la ejecución de trabajos artísticos que sólo puedan encomendarse a determinadas personas naturales;</v>
      </c>
      <c r="AL243" s="110" t="str">
        <f t="shared" si="41"/>
        <v>Inversión</v>
      </c>
      <c r="AM243" s="110">
        <f t="shared" si="42"/>
        <v>4</v>
      </c>
      <c r="AN243" s="58"/>
      <c r="AO243" s="58"/>
      <c r="AP243" s="58"/>
    </row>
    <row r="244" spans="1:42" s="57" customFormat="1" ht="27" customHeight="1" x14ac:dyDescent="0.25">
      <c r="A244" s="91">
        <v>2422019</v>
      </c>
      <c r="B244" s="106">
        <v>2019</v>
      </c>
      <c r="C244" s="92" t="s">
        <v>532</v>
      </c>
      <c r="D244" s="112" t="s">
        <v>161</v>
      </c>
      <c r="E244" s="92" t="s">
        <v>38</v>
      </c>
      <c r="F244" s="93" t="s">
        <v>182</v>
      </c>
      <c r="G244" s="94" t="s">
        <v>777</v>
      </c>
      <c r="H244" s="95" t="s">
        <v>156</v>
      </c>
      <c r="I244" s="96">
        <v>4</v>
      </c>
      <c r="J244" s="97" t="str">
        <f>IF(ISERROR(VLOOKUP(I244,Eje_Pilar!$C$2:$E$47,2,FALSE))," ",VLOOKUP(I244,Eje_Pilar!$C$2:$E$47,2,FALSE))</f>
        <v>Familias protegidas y adaptadas al cambio climático</v>
      </c>
      <c r="K244" s="97" t="str">
        <f>IF(ISERROR(VLOOKUP(I244,Eje_Pilar!$C$2:$E$47,3,FALSE))," ",VLOOKUP(I244,Eje_Pilar!$C$2:$E$47,3,FALSE))</f>
        <v>Pilar 1 Igualdad de Calidad de Vida</v>
      </c>
      <c r="L244" s="98" t="s">
        <v>890</v>
      </c>
      <c r="M244" s="91" t="s">
        <v>1128</v>
      </c>
      <c r="N244" s="99" t="s">
        <v>1468</v>
      </c>
      <c r="O244" s="100">
        <v>24200000</v>
      </c>
      <c r="P244" s="101"/>
      <c r="Q244" s="102"/>
      <c r="R244" s="103"/>
      <c r="S244" s="100"/>
      <c r="T244" s="104">
        <f t="shared" si="43"/>
        <v>24200000</v>
      </c>
      <c r="U244" s="132">
        <v>22000000</v>
      </c>
      <c r="V244" s="105">
        <v>43524</v>
      </c>
      <c r="W244" s="105">
        <v>43525</v>
      </c>
      <c r="X244" s="105">
        <v>43861</v>
      </c>
      <c r="Y244" s="106">
        <v>330</v>
      </c>
      <c r="Z244" s="106"/>
      <c r="AA244" s="107"/>
      <c r="AB244" s="91"/>
      <c r="AC244" s="91" t="s">
        <v>1591</v>
      </c>
      <c r="AD244" s="91"/>
      <c r="AE244" s="91"/>
      <c r="AF244" s="108">
        <f t="shared" si="38"/>
        <v>0.90909090909090906</v>
      </c>
      <c r="AG244" s="109"/>
      <c r="AH244" s="130">
        <f>IF(SUMPRODUCT((A$14:A244=A244)*(B$14:B244=B244)*(C$14:C244=C244))&gt;1,0,1)</f>
        <v>1</v>
      </c>
      <c r="AI244" s="110" t="str">
        <f t="shared" si="39"/>
        <v>Contratos de prestación de servicios profesionales y de apoyo a la gestión</v>
      </c>
      <c r="AJ244" s="110" t="str">
        <f t="shared" si="40"/>
        <v>Contratación directa</v>
      </c>
      <c r="AK244" s="111" t="str">
        <f>IFERROR(VLOOKUP(F244,Tipo!$C$12:$C$27,1,FALSE),"NO")</f>
        <v>Prestación de servicios profesionales y de apoyo a la gestión, o para la ejecución de trabajos artísticos que sólo puedan encomendarse a determinadas personas naturales;</v>
      </c>
      <c r="AL244" s="110" t="str">
        <f t="shared" si="41"/>
        <v>Inversión</v>
      </c>
      <c r="AM244" s="110">
        <f t="shared" si="42"/>
        <v>4</v>
      </c>
      <c r="AN244" s="58"/>
      <c r="AO244" s="58"/>
      <c r="AP244" s="58"/>
    </row>
    <row r="245" spans="1:42" s="57" customFormat="1" ht="27" customHeight="1" x14ac:dyDescent="0.25">
      <c r="A245" s="91">
        <v>2432019</v>
      </c>
      <c r="B245" s="106">
        <v>2019</v>
      </c>
      <c r="C245" s="92" t="s">
        <v>533</v>
      </c>
      <c r="D245" s="112" t="s">
        <v>161</v>
      </c>
      <c r="E245" s="92" t="s">
        <v>38</v>
      </c>
      <c r="F245" s="93" t="s">
        <v>182</v>
      </c>
      <c r="G245" s="94" t="s">
        <v>777</v>
      </c>
      <c r="H245" s="95" t="s">
        <v>156</v>
      </c>
      <c r="I245" s="96">
        <v>4</v>
      </c>
      <c r="J245" s="97" t="str">
        <f>IF(ISERROR(VLOOKUP(I245,Eje_Pilar!$C$2:$E$47,2,FALSE))," ",VLOOKUP(I245,Eje_Pilar!$C$2:$E$47,2,FALSE))</f>
        <v>Familias protegidas y adaptadas al cambio climático</v>
      </c>
      <c r="K245" s="97" t="str">
        <f>IF(ISERROR(VLOOKUP(I245,Eje_Pilar!$C$2:$E$47,3,FALSE))," ",VLOOKUP(I245,Eje_Pilar!$C$2:$E$47,3,FALSE))</f>
        <v>Pilar 1 Igualdad de Calidad de Vida</v>
      </c>
      <c r="L245" s="98" t="s">
        <v>890</v>
      </c>
      <c r="M245" s="91" t="s">
        <v>1129</v>
      </c>
      <c r="N245" s="99" t="s">
        <v>1469</v>
      </c>
      <c r="O245" s="100">
        <v>24200000</v>
      </c>
      <c r="P245" s="101"/>
      <c r="Q245" s="102"/>
      <c r="R245" s="103"/>
      <c r="S245" s="100"/>
      <c r="T245" s="104">
        <f t="shared" si="43"/>
        <v>24200000</v>
      </c>
      <c r="U245" s="132">
        <v>22000000</v>
      </c>
      <c r="V245" s="105">
        <v>43525</v>
      </c>
      <c r="W245" s="105">
        <v>43525</v>
      </c>
      <c r="X245" s="105">
        <v>43861</v>
      </c>
      <c r="Y245" s="106">
        <v>330</v>
      </c>
      <c r="Z245" s="106"/>
      <c r="AA245" s="107"/>
      <c r="AB245" s="91"/>
      <c r="AC245" s="91" t="s">
        <v>1591</v>
      </c>
      <c r="AD245" s="91"/>
      <c r="AE245" s="91"/>
      <c r="AF245" s="108">
        <f t="shared" si="38"/>
        <v>0.90909090909090906</v>
      </c>
      <c r="AG245" s="109"/>
      <c r="AH245" s="130">
        <f>IF(SUMPRODUCT((A$14:A245=A245)*(B$14:B245=B245)*(C$14:C245=C245))&gt;1,0,1)</f>
        <v>1</v>
      </c>
      <c r="AI245" s="110" t="str">
        <f t="shared" si="39"/>
        <v>Contratos de prestación de servicios profesionales y de apoyo a la gestión</v>
      </c>
      <c r="AJ245" s="110" t="str">
        <f t="shared" si="40"/>
        <v>Contratación directa</v>
      </c>
      <c r="AK245" s="111" t="str">
        <f>IFERROR(VLOOKUP(F245,Tipo!$C$12:$C$27,1,FALSE),"NO")</f>
        <v>Prestación de servicios profesionales y de apoyo a la gestión, o para la ejecución de trabajos artísticos que sólo puedan encomendarse a determinadas personas naturales;</v>
      </c>
      <c r="AL245" s="110" t="str">
        <f t="shared" si="41"/>
        <v>Inversión</v>
      </c>
      <c r="AM245" s="110">
        <f t="shared" si="42"/>
        <v>4</v>
      </c>
      <c r="AN245" s="58"/>
      <c r="AO245" s="58"/>
      <c r="AP245" s="58"/>
    </row>
    <row r="246" spans="1:42" s="57" customFormat="1" ht="27" customHeight="1" x14ac:dyDescent="0.25">
      <c r="A246" s="91">
        <v>2442019</v>
      </c>
      <c r="B246" s="106">
        <v>2019</v>
      </c>
      <c r="C246" s="92" t="s">
        <v>534</v>
      </c>
      <c r="D246" s="112" t="s">
        <v>161</v>
      </c>
      <c r="E246" s="92" t="s">
        <v>38</v>
      </c>
      <c r="F246" s="93" t="s">
        <v>182</v>
      </c>
      <c r="G246" s="94" t="s">
        <v>777</v>
      </c>
      <c r="H246" s="95" t="s">
        <v>156</v>
      </c>
      <c r="I246" s="96">
        <v>4</v>
      </c>
      <c r="J246" s="97" t="str">
        <f>IF(ISERROR(VLOOKUP(I246,Eje_Pilar!$C$2:$E$47,2,FALSE))," ",VLOOKUP(I246,Eje_Pilar!$C$2:$E$47,2,FALSE))</f>
        <v>Familias protegidas y adaptadas al cambio climático</v>
      </c>
      <c r="K246" s="97" t="str">
        <f>IF(ISERROR(VLOOKUP(I246,Eje_Pilar!$C$2:$E$47,3,FALSE))," ",VLOOKUP(I246,Eje_Pilar!$C$2:$E$47,3,FALSE))</f>
        <v>Pilar 1 Igualdad de Calidad de Vida</v>
      </c>
      <c r="L246" s="98" t="s">
        <v>890</v>
      </c>
      <c r="M246" s="91" t="s">
        <v>1130</v>
      </c>
      <c r="N246" s="99" t="s">
        <v>1470</v>
      </c>
      <c r="O246" s="100">
        <v>24200000</v>
      </c>
      <c r="P246" s="101"/>
      <c r="Q246" s="102"/>
      <c r="R246" s="103"/>
      <c r="S246" s="100"/>
      <c r="T246" s="104">
        <f t="shared" si="43"/>
        <v>24200000</v>
      </c>
      <c r="U246" s="132">
        <v>17820000</v>
      </c>
      <c r="V246" s="105">
        <v>43524</v>
      </c>
      <c r="W246" s="105">
        <v>43525</v>
      </c>
      <c r="X246" s="105">
        <v>43861</v>
      </c>
      <c r="Y246" s="106">
        <v>330</v>
      </c>
      <c r="Z246" s="106"/>
      <c r="AA246" s="107"/>
      <c r="AB246" s="91"/>
      <c r="AC246" s="91" t="s">
        <v>1591</v>
      </c>
      <c r="AD246" s="91"/>
      <c r="AE246" s="91"/>
      <c r="AF246" s="108">
        <f t="shared" si="38"/>
        <v>0.73636363636363633</v>
      </c>
      <c r="AG246" s="109"/>
      <c r="AH246" s="130">
        <f>IF(SUMPRODUCT((A$14:A246=A246)*(B$14:B246=B246)*(C$14:C246=C246))&gt;1,0,1)</f>
        <v>1</v>
      </c>
      <c r="AI246" s="110" t="str">
        <f t="shared" si="39"/>
        <v>Contratos de prestación de servicios profesionales y de apoyo a la gestión</v>
      </c>
      <c r="AJ246" s="110" t="str">
        <f t="shared" si="40"/>
        <v>Contratación directa</v>
      </c>
      <c r="AK246" s="111" t="str">
        <f>IFERROR(VLOOKUP(F246,Tipo!$C$12:$C$27,1,FALSE),"NO")</f>
        <v>Prestación de servicios profesionales y de apoyo a la gestión, o para la ejecución de trabajos artísticos que sólo puedan encomendarse a determinadas personas naturales;</v>
      </c>
      <c r="AL246" s="110" t="str">
        <f t="shared" si="41"/>
        <v>Inversión</v>
      </c>
      <c r="AM246" s="110">
        <f t="shared" si="42"/>
        <v>4</v>
      </c>
      <c r="AN246" s="58"/>
      <c r="AO246" s="58"/>
      <c r="AP246" s="58"/>
    </row>
    <row r="247" spans="1:42" s="57" customFormat="1" ht="27" customHeight="1" x14ac:dyDescent="0.25">
      <c r="A247" s="91">
        <v>2452019</v>
      </c>
      <c r="B247" s="106">
        <v>2019</v>
      </c>
      <c r="C247" s="92" t="s">
        <v>535</v>
      </c>
      <c r="D247" s="112" t="s">
        <v>161</v>
      </c>
      <c r="E247" s="92" t="s">
        <v>38</v>
      </c>
      <c r="F247" s="93" t="s">
        <v>182</v>
      </c>
      <c r="G247" s="94" t="s">
        <v>777</v>
      </c>
      <c r="H247" s="95" t="s">
        <v>156</v>
      </c>
      <c r="I247" s="96">
        <v>4</v>
      </c>
      <c r="J247" s="97" t="str">
        <f>IF(ISERROR(VLOOKUP(I247,Eje_Pilar!$C$2:$E$47,2,FALSE))," ",VLOOKUP(I247,Eje_Pilar!$C$2:$E$47,2,FALSE))</f>
        <v>Familias protegidas y adaptadas al cambio climático</v>
      </c>
      <c r="K247" s="97" t="str">
        <f>IF(ISERROR(VLOOKUP(I247,Eje_Pilar!$C$2:$E$47,3,FALSE))," ",VLOOKUP(I247,Eje_Pilar!$C$2:$E$47,3,FALSE))</f>
        <v>Pilar 1 Igualdad de Calidad de Vida</v>
      </c>
      <c r="L247" s="98" t="s">
        <v>890</v>
      </c>
      <c r="M247" s="91" t="s">
        <v>1131</v>
      </c>
      <c r="N247" s="99" t="s">
        <v>1471</v>
      </c>
      <c r="O247" s="100">
        <v>24200000</v>
      </c>
      <c r="P247" s="101"/>
      <c r="Q247" s="102"/>
      <c r="R247" s="103"/>
      <c r="S247" s="100"/>
      <c r="T247" s="104">
        <f t="shared" si="43"/>
        <v>24200000</v>
      </c>
      <c r="U247" s="132">
        <v>22000000</v>
      </c>
      <c r="V247" s="105">
        <v>43524</v>
      </c>
      <c r="W247" s="105">
        <v>43525</v>
      </c>
      <c r="X247" s="105">
        <v>43861</v>
      </c>
      <c r="Y247" s="106">
        <v>330</v>
      </c>
      <c r="Z247" s="106"/>
      <c r="AA247" s="107"/>
      <c r="AB247" s="91"/>
      <c r="AC247" s="91" t="s">
        <v>1591</v>
      </c>
      <c r="AD247" s="91"/>
      <c r="AE247" s="91"/>
      <c r="AF247" s="108">
        <f t="shared" si="38"/>
        <v>0.90909090909090906</v>
      </c>
      <c r="AG247" s="109"/>
      <c r="AH247" s="130">
        <f>IF(SUMPRODUCT((A$14:A247=A247)*(B$14:B247=B247)*(C$14:C247=C247))&gt;1,0,1)</f>
        <v>1</v>
      </c>
      <c r="AI247" s="110" t="str">
        <f t="shared" si="39"/>
        <v>Contratos de prestación de servicios profesionales y de apoyo a la gestión</v>
      </c>
      <c r="AJ247" s="110" t="str">
        <f t="shared" si="40"/>
        <v>Contratación directa</v>
      </c>
      <c r="AK247" s="111" t="str">
        <f>IFERROR(VLOOKUP(F247,Tipo!$C$12:$C$27,1,FALSE),"NO")</f>
        <v>Prestación de servicios profesionales y de apoyo a la gestión, o para la ejecución de trabajos artísticos que sólo puedan encomendarse a determinadas personas naturales;</v>
      </c>
      <c r="AL247" s="110" t="str">
        <f t="shared" si="41"/>
        <v>Inversión</v>
      </c>
      <c r="AM247" s="110">
        <f t="shared" si="42"/>
        <v>4</v>
      </c>
      <c r="AN247" s="58"/>
      <c r="AO247" s="58"/>
      <c r="AP247" s="58"/>
    </row>
    <row r="248" spans="1:42" s="57" customFormat="1" ht="27" customHeight="1" x14ac:dyDescent="0.25">
      <c r="A248" s="91">
        <v>2462019</v>
      </c>
      <c r="B248" s="106">
        <v>2019</v>
      </c>
      <c r="C248" s="92" t="s">
        <v>536</v>
      </c>
      <c r="D248" s="112" t="s">
        <v>161</v>
      </c>
      <c r="E248" s="92" t="s">
        <v>38</v>
      </c>
      <c r="F248" s="93" t="s">
        <v>182</v>
      </c>
      <c r="G248" s="94" t="s">
        <v>777</v>
      </c>
      <c r="H248" s="95" t="s">
        <v>156</v>
      </c>
      <c r="I248" s="96">
        <v>4</v>
      </c>
      <c r="J248" s="97" t="str">
        <f>IF(ISERROR(VLOOKUP(I248,Eje_Pilar!$C$2:$E$47,2,FALSE))," ",VLOOKUP(I248,Eje_Pilar!$C$2:$E$47,2,FALSE))</f>
        <v>Familias protegidas y adaptadas al cambio climático</v>
      </c>
      <c r="K248" s="97" t="str">
        <f>IF(ISERROR(VLOOKUP(I248,Eje_Pilar!$C$2:$E$47,3,FALSE))," ",VLOOKUP(I248,Eje_Pilar!$C$2:$E$47,3,FALSE))</f>
        <v>Pilar 1 Igualdad de Calidad de Vida</v>
      </c>
      <c r="L248" s="98" t="s">
        <v>890</v>
      </c>
      <c r="M248" s="91" t="s">
        <v>1132</v>
      </c>
      <c r="N248" s="99" t="s">
        <v>1472</v>
      </c>
      <c r="O248" s="100">
        <v>24200000</v>
      </c>
      <c r="P248" s="101"/>
      <c r="Q248" s="102"/>
      <c r="R248" s="103"/>
      <c r="S248" s="100"/>
      <c r="T248" s="104">
        <f t="shared" si="43"/>
        <v>24200000</v>
      </c>
      <c r="U248" s="132">
        <v>21706666</v>
      </c>
      <c r="V248" s="105">
        <v>43528</v>
      </c>
      <c r="W248" s="105">
        <v>43529</v>
      </c>
      <c r="X248" s="105">
        <v>43865</v>
      </c>
      <c r="Y248" s="106">
        <v>330</v>
      </c>
      <c r="Z248" s="106"/>
      <c r="AA248" s="107"/>
      <c r="AB248" s="91"/>
      <c r="AC248" s="91" t="s">
        <v>1591</v>
      </c>
      <c r="AD248" s="91"/>
      <c r="AE248" s="91"/>
      <c r="AF248" s="108">
        <f t="shared" si="38"/>
        <v>0.89696966942148759</v>
      </c>
      <c r="AG248" s="109"/>
      <c r="AH248" s="130">
        <f>IF(SUMPRODUCT((A$14:A248=A248)*(B$14:B248=B248)*(C$14:C248=C248))&gt;1,0,1)</f>
        <v>1</v>
      </c>
      <c r="AI248" s="110" t="str">
        <f t="shared" si="39"/>
        <v>Contratos de prestación de servicios profesionales y de apoyo a la gestión</v>
      </c>
      <c r="AJ248" s="110" t="str">
        <f t="shared" si="40"/>
        <v>Contratación directa</v>
      </c>
      <c r="AK248" s="111" t="str">
        <f>IFERROR(VLOOKUP(F248,Tipo!$C$12:$C$27,1,FALSE),"NO")</f>
        <v>Prestación de servicios profesionales y de apoyo a la gestión, o para la ejecución de trabajos artísticos que sólo puedan encomendarse a determinadas personas naturales;</v>
      </c>
      <c r="AL248" s="110" t="str">
        <f t="shared" si="41"/>
        <v>Inversión</v>
      </c>
      <c r="AM248" s="110">
        <f t="shared" si="42"/>
        <v>4</v>
      </c>
      <c r="AN248" s="58"/>
      <c r="AO248" s="58"/>
      <c r="AP248" s="58"/>
    </row>
    <row r="249" spans="1:42" s="57" customFormat="1" ht="27" customHeight="1" x14ac:dyDescent="0.25">
      <c r="A249" s="91">
        <v>2472019</v>
      </c>
      <c r="B249" s="106">
        <v>2019</v>
      </c>
      <c r="C249" s="92" t="s">
        <v>537</v>
      </c>
      <c r="D249" s="112" t="s">
        <v>161</v>
      </c>
      <c r="E249" s="92" t="s">
        <v>38</v>
      </c>
      <c r="F249" s="93" t="s">
        <v>182</v>
      </c>
      <c r="G249" s="94" t="s">
        <v>715</v>
      </c>
      <c r="H249" s="95" t="s">
        <v>156</v>
      </c>
      <c r="I249" s="96">
        <v>19</v>
      </c>
      <c r="J249" s="97" t="str">
        <f>IF(ISERROR(VLOOKUP(I249,Eje_Pilar!$C$2:$E$47,2,FALSE))," ",VLOOKUP(I249,Eje_Pilar!$C$2:$E$47,2,FALSE))</f>
        <v>Seguridad y convivencia para todos</v>
      </c>
      <c r="K249" s="97" t="str">
        <f>IF(ISERROR(VLOOKUP(I249,Eje_Pilar!$C$2:$E$47,3,FALSE))," ",VLOOKUP(I249,Eje_Pilar!$C$2:$E$47,3,FALSE))</f>
        <v>Pilar 3 Construcción de Comunidad y Cultura Ciudadana</v>
      </c>
      <c r="L249" s="98" t="s">
        <v>887</v>
      </c>
      <c r="M249" s="91" t="s">
        <v>1133</v>
      </c>
      <c r="N249" s="99" t="s">
        <v>1473</v>
      </c>
      <c r="O249" s="100">
        <v>24200000</v>
      </c>
      <c r="P249" s="101"/>
      <c r="Q249" s="102"/>
      <c r="R249" s="103"/>
      <c r="S249" s="100"/>
      <c r="T249" s="104">
        <f t="shared" si="43"/>
        <v>24200000</v>
      </c>
      <c r="U249" s="132">
        <v>21633000</v>
      </c>
      <c r="V249" s="105">
        <v>43531</v>
      </c>
      <c r="W249" s="105">
        <v>43532</v>
      </c>
      <c r="X249" s="105">
        <v>43868</v>
      </c>
      <c r="Y249" s="106">
        <v>330</v>
      </c>
      <c r="Z249" s="106"/>
      <c r="AA249" s="107"/>
      <c r="AB249" s="91"/>
      <c r="AC249" s="91" t="s">
        <v>1591</v>
      </c>
      <c r="AD249" s="91"/>
      <c r="AE249" s="91"/>
      <c r="AF249" s="108">
        <f t="shared" si="38"/>
        <v>0.89392561983471075</v>
      </c>
      <c r="AG249" s="109"/>
      <c r="AH249" s="130">
        <f>IF(SUMPRODUCT((A$14:A249=A249)*(B$14:B249=B249)*(C$14:C249=C249))&gt;1,0,1)</f>
        <v>1</v>
      </c>
      <c r="AI249" s="110" t="str">
        <f t="shared" si="39"/>
        <v>Contratos de prestación de servicios profesionales y de apoyo a la gestión</v>
      </c>
      <c r="AJ249" s="110" t="str">
        <f t="shared" si="40"/>
        <v>Contratación directa</v>
      </c>
      <c r="AK249" s="111" t="str">
        <f>IFERROR(VLOOKUP(F249,Tipo!$C$12:$C$27,1,FALSE),"NO")</f>
        <v>Prestación de servicios profesionales y de apoyo a la gestión, o para la ejecución de trabajos artísticos que sólo puedan encomendarse a determinadas personas naturales;</v>
      </c>
      <c r="AL249" s="110" t="str">
        <f t="shared" si="41"/>
        <v>Inversión</v>
      </c>
      <c r="AM249" s="110">
        <f t="shared" si="42"/>
        <v>19</v>
      </c>
      <c r="AN249" s="58"/>
      <c r="AO249" s="58"/>
      <c r="AP249" s="58"/>
    </row>
    <row r="250" spans="1:42" s="57" customFormat="1" ht="27" customHeight="1" x14ac:dyDescent="0.25">
      <c r="A250" s="91">
        <v>2482019</v>
      </c>
      <c r="B250" s="106">
        <v>2019</v>
      </c>
      <c r="C250" s="92" t="s">
        <v>538</v>
      </c>
      <c r="D250" s="112" t="s">
        <v>161</v>
      </c>
      <c r="E250" s="92" t="s">
        <v>38</v>
      </c>
      <c r="F250" s="93" t="s">
        <v>182</v>
      </c>
      <c r="G250" s="94" t="s">
        <v>778</v>
      </c>
      <c r="H250" s="95" t="s">
        <v>156</v>
      </c>
      <c r="I250" s="96">
        <v>2</v>
      </c>
      <c r="J250" s="97" t="str">
        <f>IF(ISERROR(VLOOKUP(I250,Eje_Pilar!$C$2:$E$47,2,FALSE))," ",VLOOKUP(I250,Eje_Pilar!$C$2:$E$47,2,FALSE))</f>
        <v>Desarrollo integral desde la gestación hasta la adolescencia</v>
      </c>
      <c r="K250" s="97" t="str">
        <f>IF(ISERROR(VLOOKUP(I250,Eje_Pilar!$C$2:$E$47,3,FALSE))," ",VLOOKUP(I250,Eje_Pilar!$C$2:$E$47,3,FALSE))</f>
        <v>Pilar 1 Igualdad de Calidad de Vida</v>
      </c>
      <c r="L250" s="98" t="s">
        <v>891</v>
      </c>
      <c r="M250" s="91" t="s">
        <v>1134</v>
      </c>
      <c r="N250" s="99" t="s">
        <v>1474</v>
      </c>
      <c r="O250" s="100">
        <v>47700000</v>
      </c>
      <c r="P250" s="101"/>
      <c r="Q250" s="102"/>
      <c r="R250" s="103"/>
      <c r="S250" s="100"/>
      <c r="T250" s="104">
        <f t="shared" si="43"/>
        <v>47700000</v>
      </c>
      <c r="U250" s="132">
        <v>45474000</v>
      </c>
      <c r="V250" s="105">
        <v>43537</v>
      </c>
      <c r="W250" s="105">
        <v>43537</v>
      </c>
      <c r="X250" s="105">
        <v>43873</v>
      </c>
      <c r="Y250" s="106">
        <v>330</v>
      </c>
      <c r="Z250" s="106"/>
      <c r="AA250" s="107"/>
      <c r="AB250" s="91"/>
      <c r="AC250" s="91" t="s">
        <v>1591</v>
      </c>
      <c r="AD250" s="91"/>
      <c r="AE250" s="91"/>
      <c r="AF250" s="108">
        <f t="shared" si="38"/>
        <v>0.95333333333333337</v>
      </c>
      <c r="AG250" s="109"/>
      <c r="AH250" s="130">
        <f>IF(SUMPRODUCT((A$14:A250=A250)*(B$14:B250=B250)*(C$14:C250=C250))&gt;1,0,1)</f>
        <v>1</v>
      </c>
      <c r="AI250" s="110" t="str">
        <f t="shared" si="39"/>
        <v>Contratos de prestación de servicios profesionales y de apoyo a la gestión</v>
      </c>
      <c r="AJ250" s="110" t="str">
        <f t="shared" si="40"/>
        <v>Contratación directa</v>
      </c>
      <c r="AK250" s="111" t="str">
        <f>IFERROR(VLOOKUP(F250,Tipo!$C$12:$C$27,1,FALSE),"NO")</f>
        <v>Prestación de servicios profesionales y de apoyo a la gestión, o para la ejecución de trabajos artísticos que sólo puedan encomendarse a determinadas personas naturales;</v>
      </c>
      <c r="AL250" s="110" t="str">
        <f t="shared" si="41"/>
        <v>Inversión</v>
      </c>
      <c r="AM250" s="110">
        <f t="shared" si="42"/>
        <v>2</v>
      </c>
      <c r="AN250" s="58"/>
      <c r="AO250" s="58"/>
      <c r="AP250" s="58"/>
    </row>
    <row r="251" spans="1:42" s="57" customFormat="1" ht="27" customHeight="1" x14ac:dyDescent="0.25">
      <c r="A251" s="91">
        <v>2492019</v>
      </c>
      <c r="B251" s="106">
        <v>2019</v>
      </c>
      <c r="C251" s="92" t="s">
        <v>539</v>
      </c>
      <c r="D251" s="112" t="s">
        <v>161</v>
      </c>
      <c r="E251" s="92" t="s">
        <v>38</v>
      </c>
      <c r="F251" s="93" t="s">
        <v>182</v>
      </c>
      <c r="G251" s="94" t="s">
        <v>708</v>
      </c>
      <c r="H251" s="95" t="s">
        <v>156</v>
      </c>
      <c r="I251" s="96">
        <v>45</v>
      </c>
      <c r="J251" s="97" t="str">
        <f>IF(ISERROR(VLOOKUP(I251,Eje_Pilar!$C$2:$E$47,2,FALSE))," ",VLOOKUP(I251,Eje_Pilar!$C$2:$E$47,2,FALSE))</f>
        <v>Gobernanza e influencia local, regional e internacional</v>
      </c>
      <c r="K251" s="97" t="str">
        <f>IF(ISERROR(VLOOKUP(I251,Eje_Pilar!$C$2:$E$47,3,FALSE))," ",VLOOKUP(I251,Eje_Pilar!$C$2:$E$47,3,FALSE))</f>
        <v>Eje Transversal 4 Gobierno Legitimo, Fortalecimiento Local y Eficiencia</v>
      </c>
      <c r="L251" s="98" t="s">
        <v>885</v>
      </c>
      <c r="M251" s="91" t="s">
        <v>1135</v>
      </c>
      <c r="N251" s="99" t="s">
        <v>1475</v>
      </c>
      <c r="O251" s="100">
        <v>59400000</v>
      </c>
      <c r="P251" s="101"/>
      <c r="Q251" s="102"/>
      <c r="R251" s="103"/>
      <c r="S251" s="100"/>
      <c r="T251" s="104">
        <f t="shared" si="43"/>
        <v>59400000</v>
      </c>
      <c r="U251" s="132">
        <v>53460000</v>
      </c>
      <c r="V251" s="105">
        <v>43525</v>
      </c>
      <c r="W251" s="105">
        <v>43528</v>
      </c>
      <c r="X251" s="105">
        <v>43864</v>
      </c>
      <c r="Y251" s="106">
        <v>330</v>
      </c>
      <c r="Z251" s="106"/>
      <c r="AA251" s="107"/>
      <c r="AB251" s="91"/>
      <c r="AC251" s="91" t="s">
        <v>1591</v>
      </c>
      <c r="AD251" s="91"/>
      <c r="AE251" s="91"/>
      <c r="AF251" s="108">
        <f t="shared" si="38"/>
        <v>0.9</v>
      </c>
      <c r="AG251" s="109"/>
      <c r="AH251" s="130">
        <f>IF(SUMPRODUCT((A$14:A251=A251)*(B$14:B251=B251)*(C$14:C251=C251))&gt;1,0,1)</f>
        <v>1</v>
      </c>
      <c r="AI251" s="110" t="str">
        <f t="shared" si="39"/>
        <v>Contratos de prestación de servicios profesionales y de apoyo a la gestión</v>
      </c>
      <c r="AJ251" s="110" t="str">
        <f t="shared" si="40"/>
        <v>Contratación directa</v>
      </c>
      <c r="AK251" s="111" t="str">
        <f>IFERROR(VLOOKUP(F251,Tipo!$C$12:$C$27,1,FALSE),"NO")</f>
        <v>Prestación de servicios profesionales y de apoyo a la gestión, o para la ejecución de trabajos artísticos que sólo puedan encomendarse a determinadas personas naturales;</v>
      </c>
      <c r="AL251" s="110" t="str">
        <f t="shared" si="41"/>
        <v>Inversión</v>
      </c>
      <c r="AM251" s="110">
        <f t="shared" si="42"/>
        <v>45</v>
      </c>
      <c r="AN251" s="58"/>
      <c r="AO251" s="58"/>
      <c r="AP251" s="58"/>
    </row>
    <row r="252" spans="1:42" s="57" customFormat="1" ht="27" customHeight="1" x14ac:dyDescent="0.25">
      <c r="A252" s="91">
        <v>2502019</v>
      </c>
      <c r="B252" s="106">
        <v>2019</v>
      </c>
      <c r="C252" s="92" t="s">
        <v>540</v>
      </c>
      <c r="D252" s="112" t="s">
        <v>161</v>
      </c>
      <c r="E252" s="92" t="s">
        <v>38</v>
      </c>
      <c r="F252" s="93" t="s">
        <v>182</v>
      </c>
      <c r="G252" s="94" t="s">
        <v>715</v>
      </c>
      <c r="H252" s="95" t="s">
        <v>156</v>
      </c>
      <c r="I252" s="96">
        <v>19</v>
      </c>
      <c r="J252" s="97" t="str">
        <f>IF(ISERROR(VLOOKUP(I252,Eje_Pilar!$C$2:$E$47,2,FALSE))," ",VLOOKUP(I252,Eje_Pilar!$C$2:$E$47,2,FALSE))</f>
        <v>Seguridad y convivencia para todos</v>
      </c>
      <c r="K252" s="97" t="str">
        <f>IF(ISERROR(VLOOKUP(I252,Eje_Pilar!$C$2:$E$47,3,FALSE))," ",VLOOKUP(I252,Eje_Pilar!$C$2:$E$47,3,FALSE))</f>
        <v>Pilar 3 Construcción de Comunidad y Cultura Ciudadana</v>
      </c>
      <c r="L252" s="98" t="s">
        <v>887</v>
      </c>
      <c r="M252" s="91" t="s">
        <v>1136</v>
      </c>
      <c r="N252" s="99" t="s">
        <v>1476</v>
      </c>
      <c r="O252" s="100">
        <v>24200000</v>
      </c>
      <c r="P252" s="101"/>
      <c r="Q252" s="102"/>
      <c r="R252" s="103"/>
      <c r="S252" s="100"/>
      <c r="T252" s="104">
        <f t="shared" si="43"/>
        <v>24200000</v>
      </c>
      <c r="U252" s="132">
        <v>22000000</v>
      </c>
      <c r="V252" s="105">
        <v>43525</v>
      </c>
      <c r="W252" s="105">
        <v>43525</v>
      </c>
      <c r="X252" s="105">
        <v>43861</v>
      </c>
      <c r="Y252" s="106">
        <v>330</v>
      </c>
      <c r="Z252" s="106"/>
      <c r="AA252" s="107"/>
      <c r="AB252" s="91"/>
      <c r="AC252" s="91" t="s">
        <v>1591</v>
      </c>
      <c r="AD252" s="91"/>
      <c r="AE252" s="91"/>
      <c r="AF252" s="108">
        <f t="shared" si="38"/>
        <v>0.90909090909090906</v>
      </c>
      <c r="AG252" s="109"/>
      <c r="AH252" s="130">
        <f>IF(SUMPRODUCT((A$14:A252=A252)*(B$14:B252=B252)*(C$14:C252=C252))&gt;1,0,1)</f>
        <v>1</v>
      </c>
      <c r="AI252" s="110" t="str">
        <f t="shared" si="39"/>
        <v>Contratos de prestación de servicios profesionales y de apoyo a la gestión</v>
      </c>
      <c r="AJ252" s="110" t="str">
        <f t="shared" si="40"/>
        <v>Contratación directa</v>
      </c>
      <c r="AK252" s="111" t="str">
        <f>IFERROR(VLOOKUP(F252,Tipo!$C$12:$C$27,1,FALSE),"NO")</f>
        <v>Prestación de servicios profesionales y de apoyo a la gestión, o para la ejecución de trabajos artísticos que sólo puedan encomendarse a determinadas personas naturales;</v>
      </c>
      <c r="AL252" s="110" t="str">
        <f t="shared" si="41"/>
        <v>Inversión</v>
      </c>
      <c r="AM252" s="110">
        <f t="shared" si="42"/>
        <v>19</v>
      </c>
      <c r="AN252" s="58"/>
      <c r="AO252" s="58"/>
      <c r="AP252" s="58"/>
    </row>
    <row r="253" spans="1:42" s="57" customFormat="1" ht="27" customHeight="1" x14ac:dyDescent="0.25">
      <c r="A253" s="91">
        <v>2512019</v>
      </c>
      <c r="B253" s="106">
        <v>2019</v>
      </c>
      <c r="C253" s="92" t="s">
        <v>541</v>
      </c>
      <c r="D253" s="112" t="s">
        <v>161</v>
      </c>
      <c r="E253" s="92" t="s">
        <v>38</v>
      </c>
      <c r="F253" s="93" t="s">
        <v>182</v>
      </c>
      <c r="G253" s="94" t="s">
        <v>723</v>
      </c>
      <c r="H253" s="95" t="s">
        <v>156</v>
      </c>
      <c r="I253" s="96">
        <v>45</v>
      </c>
      <c r="J253" s="97" t="str">
        <f>IF(ISERROR(VLOOKUP(I253,Eje_Pilar!$C$2:$E$47,2,FALSE))," ",VLOOKUP(I253,Eje_Pilar!$C$2:$E$47,2,FALSE))</f>
        <v>Gobernanza e influencia local, regional e internacional</v>
      </c>
      <c r="K253" s="97" t="str">
        <f>IF(ISERROR(VLOOKUP(I253,Eje_Pilar!$C$2:$E$47,3,FALSE))," ",VLOOKUP(I253,Eje_Pilar!$C$2:$E$47,3,FALSE))</f>
        <v>Eje Transversal 4 Gobierno Legitimo, Fortalecimiento Local y Eficiencia</v>
      </c>
      <c r="L253" s="98" t="s">
        <v>885</v>
      </c>
      <c r="M253" s="91" t="s">
        <v>1137</v>
      </c>
      <c r="N253" s="99" t="s">
        <v>1477</v>
      </c>
      <c r="O253" s="100">
        <v>24860000</v>
      </c>
      <c r="P253" s="101"/>
      <c r="Q253" s="102"/>
      <c r="R253" s="103"/>
      <c r="S253" s="100"/>
      <c r="T253" s="104">
        <f t="shared" si="43"/>
        <v>24860000</v>
      </c>
      <c r="U253" s="132">
        <v>19964000</v>
      </c>
      <c r="V253" s="105">
        <v>43531</v>
      </c>
      <c r="W253" s="105">
        <v>43531</v>
      </c>
      <c r="X253" s="105">
        <v>43867</v>
      </c>
      <c r="Y253" s="106">
        <v>330</v>
      </c>
      <c r="Z253" s="106"/>
      <c r="AA253" s="107"/>
      <c r="AB253" s="91"/>
      <c r="AC253" s="91" t="s">
        <v>1591</v>
      </c>
      <c r="AD253" s="91"/>
      <c r="AE253" s="91"/>
      <c r="AF253" s="108">
        <f t="shared" si="38"/>
        <v>0.80305711987127915</v>
      </c>
      <c r="AG253" s="109"/>
      <c r="AH253" s="130">
        <f>IF(SUMPRODUCT((A$14:A253=A253)*(B$14:B253=B253)*(C$14:C253=C253))&gt;1,0,1)</f>
        <v>1</v>
      </c>
      <c r="AI253" s="110" t="str">
        <f t="shared" si="39"/>
        <v>Contratos de prestación de servicios profesionales y de apoyo a la gestión</v>
      </c>
      <c r="AJ253" s="110" t="str">
        <f t="shared" si="40"/>
        <v>Contratación directa</v>
      </c>
      <c r="AK253" s="111" t="str">
        <f>IFERROR(VLOOKUP(F253,Tipo!$C$12:$C$27,1,FALSE),"NO")</f>
        <v>Prestación de servicios profesionales y de apoyo a la gestión, o para la ejecución de trabajos artísticos que sólo puedan encomendarse a determinadas personas naturales;</v>
      </c>
      <c r="AL253" s="110" t="str">
        <f t="shared" si="41"/>
        <v>Inversión</v>
      </c>
      <c r="AM253" s="110">
        <f t="shared" si="42"/>
        <v>45</v>
      </c>
      <c r="AN253" s="58"/>
      <c r="AO253" s="58"/>
      <c r="AP253" s="58"/>
    </row>
    <row r="254" spans="1:42" s="57" customFormat="1" ht="27" customHeight="1" x14ac:dyDescent="0.25">
      <c r="A254" s="91">
        <v>2522019</v>
      </c>
      <c r="B254" s="106">
        <v>2019</v>
      </c>
      <c r="C254" s="92" t="s">
        <v>542</v>
      </c>
      <c r="D254" s="112" t="s">
        <v>161</v>
      </c>
      <c r="E254" s="92" t="s">
        <v>38</v>
      </c>
      <c r="F254" s="93" t="s">
        <v>182</v>
      </c>
      <c r="G254" s="94" t="s">
        <v>779</v>
      </c>
      <c r="H254" s="95" t="s">
        <v>156</v>
      </c>
      <c r="I254" s="96">
        <v>45</v>
      </c>
      <c r="J254" s="97" t="str">
        <f>IF(ISERROR(VLOOKUP(I254,Eje_Pilar!$C$2:$E$47,2,FALSE))," ",VLOOKUP(I254,Eje_Pilar!$C$2:$E$47,2,FALSE))</f>
        <v>Gobernanza e influencia local, regional e internacional</v>
      </c>
      <c r="K254" s="97" t="str">
        <f>IF(ISERROR(VLOOKUP(I254,Eje_Pilar!$C$2:$E$47,3,FALSE))," ",VLOOKUP(I254,Eje_Pilar!$C$2:$E$47,3,FALSE))</f>
        <v>Eje Transversal 4 Gobierno Legitimo, Fortalecimiento Local y Eficiencia</v>
      </c>
      <c r="L254" s="98" t="s">
        <v>885</v>
      </c>
      <c r="M254" s="91" t="s">
        <v>1138</v>
      </c>
      <c r="N254" s="99" t="s">
        <v>1478</v>
      </c>
      <c r="O254" s="100">
        <v>45650000</v>
      </c>
      <c r="P254" s="101"/>
      <c r="Q254" s="102"/>
      <c r="R254" s="103"/>
      <c r="S254" s="100"/>
      <c r="T254" s="104">
        <f t="shared" si="43"/>
        <v>45650000</v>
      </c>
      <c r="U254" s="132">
        <v>41085000</v>
      </c>
      <c r="V254" s="105">
        <v>43525</v>
      </c>
      <c r="W254" s="105">
        <v>43528</v>
      </c>
      <c r="X254" s="105">
        <v>43864</v>
      </c>
      <c r="Y254" s="106">
        <v>330</v>
      </c>
      <c r="Z254" s="106"/>
      <c r="AA254" s="107"/>
      <c r="AB254" s="91"/>
      <c r="AC254" s="91" t="s">
        <v>1591</v>
      </c>
      <c r="AD254" s="91"/>
      <c r="AE254" s="91"/>
      <c r="AF254" s="108">
        <f t="shared" si="38"/>
        <v>0.9</v>
      </c>
      <c r="AG254" s="109"/>
      <c r="AH254" s="130">
        <f>IF(SUMPRODUCT((A$14:A254=A254)*(B$14:B254=B254)*(C$14:C254=C254))&gt;1,0,1)</f>
        <v>1</v>
      </c>
      <c r="AI254" s="110" t="str">
        <f t="shared" si="39"/>
        <v>Contratos de prestación de servicios profesionales y de apoyo a la gestión</v>
      </c>
      <c r="AJ254" s="110" t="str">
        <f t="shared" si="40"/>
        <v>Contratación directa</v>
      </c>
      <c r="AK254" s="111" t="str">
        <f>IFERROR(VLOOKUP(F254,Tipo!$C$12:$C$27,1,FALSE),"NO")</f>
        <v>Prestación de servicios profesionales y de apoyo a la gestión, o para la ejecución de trabajos artísticos que sólo puedan encomendarse a determinadas personas naturales;</v>
      </c>
      <c r="AL254" s="110" t="str">
        <f t="shared" si="41"/>
        <v>Inversión</v>
      </c>
      <c r="AM254" s="110">
        <f t="shared" si="42"/>
        <v>45</v>
      </c>
      <c r="AN254" s="58"/>
      <c r="AO254" s="58"/>
      <c r="AP254" s="58"/>
    </row>
    <row r="255" spans="1:42" s="57" customFormat="1" ht="27" customHeight="1" x14ac:dyDescent="0.25">
      <c r="A255" s="91">
        <v>2532019</v>
      </c>
      <c r="B255" s="106">
        <v>2019</v>
      </c>
      <c r="C255" s="92" t="s">
        <v>543</v>
      </c>
      <c r="D255" s="112" t="s">
        <v>161</v>
      </c>
      <c r="E255" s="92" t="s">
        <v>38</v>
      </c>
      <c r="F255" s="93" t="s">
        <v>182</v>
      </c>
      <c r="G255" s="94" t="s">
        <v>741</v>
      </c>
      <c r="H255" s="95" t="s">
        <v>156</v>
      </c>
      <c r="I255" s="96">
        <v>45</v>
      </c>
      <c r="J255" s="97" t="str">
        <f>IF(ISERROR(VLOOKUP(I255,Eje_Pilar!$C$2:$E$47,2,FALSE))," ",VLOOKUP(I255,Eje_Pilar!$C$2:$E$47,2,FALSE))</f>
        <v>Gobernanza e influencia local, regional e internacional</v>
      </c>
      <c r="K255" s="97" t="str">
        <f>IF(ISERROR(VLOOKUP(I255,Eje_Pilar!$C$2:$E$47,3,FALSE))," ",VLOOKUP(I255,Eje_Pilar!$C$2:$E$47,3,FALSE))</f>
        <v>Eje Transversal 4 Gobierno Legitimo, Fortalecimiento Local y Eficiencia</v>
      </c>
      <c r="L255" s="98" t="s">
        <v>885</v>
      </c>
      <c r="M255" s="91" t="s">
        <v>1139</v>
      </c>
      <c r="N255" s="99" t="s">
        <v>1479</v>
      </c>
      <c r="O255" s="100">
        <v>33250000</v>
      </c>
      <c r="P255" s="101"/>
      <c r="Q255" s="102"/>
      <c r="R255" s="103">
        <v>1</v>
      </c>
      <c r="S255" s="100">
        <v>14250000</v>
      </c>
      <c r="T255" s="104">
        <f t="shared" si="43"/>
        <v>47500000</v>
      </c>
      <c r="U255" s="132">
        <v>42274991</v>
      </c>
      <c r="V255" s="105">
        <v>43528</v>
      </c>
      <c r="W255" s="105">
        <v>43528</v>
      </c>
      <c r="X255" s="105">
        <v>43741</v>
      </c>
      <c r="Y255" s="106">
        <v>210</v>
      </c>
      <c r="Z255" s="106"/>
      <c r="AA255" s="107"/>
      <c r="AB255" s="91"/>
      <c r="AC255" s="91" t="s">
        <v>1591</v>
      </c>
      <c r="AD255" s="91"/>
      <c r="AE255" s="91"/>
      <c r="AF255" s="108">
        <f t="shared" si="38"/>
        <v>0.88999981052631583</v>
      </c>
      <c r="AG255" s="109"/>
      <c r="AH255" s="130">
        <f>IF(SUMPRODUCT((A$14:A255=A255)*(B$14:B255=B255)*(C$14:C255=C255))&gt;1,0,1)</f>
        <v>1</v>
      </c>
      <c r="AI255" s="110" t="str">
        <f t="shared" si="39"/>
        <v>Contratos de prestación de servicios profesionales y de apoyo a la gestión</v>
      </c>
      <c r="AJ255" s="110" t="str">
        <f t="shared" si="40"/>
        <v>Contratación directa</v>
      </c>
      <c r="AK255" s="111" t="str">
        <f>IFERROR(VLOOKUP(F255,Tipo!$C$12:$C$27,1,FALSE),"NO")</f>
        <v>Prestación de servicios profesionales y de apoyo a la gestión, o para la ejecución de trabajos artísticos que sólo puedan encomendarse a determinadas personas naturales;</v>
      </c>
      <c r="AL255" s="110" t="str">
        <f t="shared" si="41"/>
        <v>Inversión</v>
      </c>
      <c r="AM255" s="110">
        <f t="shared" si="42"/>
        <v>45</v>
      </c>
      <c r="AN255" s="58"/>
      <c r="AO255" s="58"/>
      <c r="AP255" s="58"/>
    </row>
    <row r="256" spans="1:42" s="57" customFormat="1" ht="27" customHeight="1" x14ac:dyDescent="0.25">
      <c r="A256" s="91">
        <v>2542019</v>
      </c>
      <c r="B256" s="106">
        <v>2019</v>
      </c>
      <c r="C256" s="92" t="s">
        <v>544</v>
      </c>
      <c r="D256" s="112" t="s">
        <v>161</v>
      </c>
      <c r="E256" s="92" t="s">
        <v>38</v>
      </c>
      <c r="F256" s="93" t="s">
        <v>182</v>
      </c>
      <c r="G256" s="94" t="s">
        <v>763</v>
      </c>
      <c r="H256" s="95" t="s">
        <v>156</v>
      </c>
      <c r="I256" s="96">
        <v>2</v>
      </c>
      <c r="J256" s="97" t="str">
        <f>IF(ISERROR(VLOOKUP(I256,Eje_Pilar!$C$2:$E$47,2,FALSE))," ",VLOOKUP(I256,Eje_Pilar!$C$2:$E$47,2,FALSE))</f>
        <v>Desarrollo integral desde la gestación hasta la adolescencia</v>
      </c>
      <c r="K256" s="97" t="str">
        <f>IF(ISERROR(VLOOKUP(I256,Eje_Pilar!$C$2:$E$47,3,FALSE))," ",VLOOKUP(I256,Eje_Pilar!$C$2:$E$47,3,FALSE))</f>
        <v>Pilar 1 Igualdad de Calidad de Vida</v>
      </c>
      <c r="L256" s="98" t="s">
        <v>891</v>
      </c>
      <c r="M256" s="91" t="s">
        <v>1140</v>
      </c>
      <c r="N256" s="99" t="s">
        <v>1480</v>
      </c>
      <c r="O256" s="100">
        <v>25200000</v>
      </c>
      <c r="P256" s="101"/>
      <c r="Q256" s="102"/>
      <c r="R256" s="103"/>
      <c r="S256" s="100"/>
      <c r="T256" s="104">
        <f t="shared" si="43"/>
        <v>25200000</v>
      </c>
      <c r="U256" s="132">
        <v>25200000</v>
      </c>
      <c r="V256" s="105">
        <v>43529</v>
      </c>
      <c r="W256" s="105">
        <v>43500</v>
      </c>
      <c r="X256" s="105">
        <v>43864</v>
      </c>
      <c r="Y256" s="106">
        <v>330</v>
      </c>
      <c r="Z256" s="106"/>
      <c r="AA256" s="107"/>
      <c r="AB256" s="91"/>
      <c r="AC256" s="91" t="s">
        <v>1591</v>
      </c>
      <c r="AD256" s="91"/>
      <c r="AE256" s="91"/>
      <c r="AF256" s="108">
        <f t="shared" si="38"/>
        <v>1</v>
      </c>
      <c r="AG256" s="109"/>
      <c r="AH256" s="130">
        <f>IF(SUMPRODUCT((A$14:A256=A256)*(B$14:B256=B256)*(C$14:C256=C256))&gt;1,0,1)</f>
        <v>1</v>
      </c>
      <c r="AI256" s="110" t="str">
        <f t="shared" si="39"/>
        <v>Contratos de prestación de servicios profesionales y de apoyo a la gestión</v>
      </c>
      <c r="AJ256" s="110" t="str">
        <f t="shared" si="40"/>
        <v>Contratación directa</v>
      </c>
      <c r="AK256" s="111" t="str">
        <f>IFERROR(VLOOKUP(F256,Tipo!$C$12:$C$27,1,FALSE),"NO")</f>
        <v>Prestación de servicios profesionales y de apoyo a la gestión, o para la ejecución de trabajos artísticos que sólo puedan encomendarse a determinadas personas naturales;</v>
      </c>
      <c r="AL256" s="110" t="str">
        <f t="shared" si="41"/>
        <v>Inversión</v>
      </c>
      <c r="AM256" s="110">
        <f t="shared" si="42"/>
        <v>2</v>
      </c>
      <c r="AN256" s="58"/>
      <c r="AO256" s="58"/>
      <c r="AP256" s="58"/>
    </row>
    <row r="257" spans="1:42" s="57" customFormat="1" ht="27" customHeight="1" x14ac:dyDescent="0.25">
      <c r="A257" s="91">
        <v>2552019</v>
      </c>
      <c r="B257" s="106">
        <v>2019</v>
      </c>
      <c r="C257" s="92" t="s">
        <v>545</v>
      </c>
      <c r="D257" s="112" t="s">
        <v>161</v>
      </c>
      <c r="E257" s="92" t="s">
        <v>38</v>
      </c>
      <c r="F257" s="93" t="s">
        <v>182</v>
      </c>
      <c r="G257" s="94" t="s">
        <v>780</v>
      </c>
      <c r="H257" s="95" t="s">
        <v>156</v>
      </c>
      <c r="I257" s="96">
        <v>2</v>
      </c>
      <c r="J257" s="97" t="str">
        <f>IF(ISERROR(VLOOKUP(I257,Eje_Pilar!$C$2:$E$47,2,FALSE))," ",VLOOKUP(I257,Eje_Pilar!$C$2:$E$47,2,FALSE))</f>
        <v>Desarrollo integral desde la gestación hasta la adolescencia</v>
      </c>
      <c r="K257" s="97" t="str">
        <f>IF(ISERROR(VLOOKUP(I257,Eje_Pilar!$C$2:$E$47,3,FALSE))," ",VLOOKUP(I257,Eje_Pilar!$C$2:$E$47,3,FALSE))</f>
        <v>Pilar 1 Igualdad de Calidad de Vida</v>
      </c>
      <c r="L257" s="98" t="s">
        <v>891</v>
      </c>
      <c r="M257" s="91" t="s">
        <v>1141</v>
      </c>
      <c r="N257" s="99" t="s">
        <v>1481</v>
      </c>
      <c r="O257" s="100">
        <v>27360000</v>
      </c>
      <c r="P257" s="101"/>
      <c r="Q257" s="102"/>
      <c r="R257" s="103">
        <v>1</v>
      </c>
      <c r="S257" s="100">
        <v>13680000</v>
      </c>
      <c r="T257" s="104">
        <f t="shared" si="43"/>
        <v>41040000</v>
      </c>
      <c r="U257" s="132">
        <v>27360000</v>
      </c>
      <c r="V257" s="105">
        <v>43535</v>
      </c>
      <c r="W257" s="105">
        <v>43535</v>
      </c>
      <c r="X257" s="105">
        <v>43718</v>
      </c>
      <c r="Y257" s="106">
        <v>210</v>
      </c>
      <c r="Z257" s="106"/>
      <c r="AA257" s="107"/>
      <c r="AB257" s="91"/>
      <c r="AC257" s="91" t="s">
        <v>1591</v>
      </c>
      <c r="AD257" s="91"/>
      <c r="AE257" s="91"/>
      <c r="AF257" s="108">
        <f t="shared" si="38"/>
        <v>0.66666666666666663</v>
      </c>
      <c r="AG257" s="109"/>
      <c r="AH257" s="130">
        <f>IF(SUMPRODUCT((A$14:A257=A257)*(B$14:B257=B257)*(C$14:C257=C257))&gt;1,0,1)</f>
        <v>1</v>
      </c>
      <c r="AI257" s="110" t="str">
        <f t="shared" si="39"/>
        <v>Contratos de prestación de servicios profesionales y de apoyo a la gestión</v>
      </c>
      <c r="AJ257" s="110" t="str">
        <f t="shared" si="40"/>
        <v>Contratación directa</v>
      </c>
      <c r="AK257" s="111" t="str">
        <f>IFERROR(VLOOKUP(F257,Tipo!$C$12:$C$27,1,FALSE),"NO")</f>
        <v>Prestación de servicios profesionales y de apoyo a la gestión, o para la ejecución de trabajos artísticos que sólo puedan encomendarse a determinadas personas naturales;</v>
      </c>
      <c r="AL257" s="110" t="str">
        <f t="shared" si="41"/>
        <v>Inversión</v>
      </c>
      <c r="AM257" s="110">
        <f t="shared" si="42"/>
        <v>2</v>
      </c>
      <c r="AN257" s="58"/>
      <c r="AO257" s="58"/>
      <c r="AP257" s="58"/>
    </row>
    <row r="258" spans="1:42" s="57" customFormat="1" ht="27" customHeight="1" x14ac:dyDescent="0.25">
      <c r="A258" s="91">
        <v>2562019</v>
      </c>
      <c r="B258" s="106">
        <v>2019</v>
      </c>
      <c r="C258" s="92" t="s">
        <v>546</v>
      </c>
      <c r="D258" s="112" t="s">
        <v>161</v>
      </c>
      <c r="E258" s="92" t="s">
        <v>38</v>
      </c>
      <c r="F258" s="93" t="s">
        <v>182</v>
      </c>
      <c r="G258" s="94" t="s">
        <v>781</v>
      </c>
      <c r="H258" s="95" t="s">
        <v>156</v>
      </c>
      <c r="I258" s="96">
        <v>45</v>
      </c>
      <c r="J258" s="97" t="str">
        <f>IF(ISERROR(VLOOKUP(I258,Eje_Pilar!$C$2:$E$47,2,FALSE))," ",VLOOKUP(I258,Eje_Pilar!$C$2:$E$47,2,FALSE))</f>
        <v>Gobernanza e influencia local, regional e internacional</v>
      </c>
      <c r="K258" s="97" t="str">
        <f>IF(ISERROR(VLOOKUP(I258,Eje_Pilar!$C$2:$E$47,3,FALSE))," ",VLOOKUP(I258,Eje_Pilar!$C$2:$E$47,3,FALSE))</f>
        <v>Eje Transversal 4 Gobierno Legitimo, Fortalecimiento Local y Eficiencia</v>
      </c>
      <c r="L258" s="98" t="s">
        <v>885</v>
      </c>
      <c r="M258" s="91" t="s">
        <v>1142</v>
      </c>
      <c r="N258" s="99" t="s">
        <v>1482</v>
      </c>
      <c r="O258" s="100">
        <v>57750000</v>
      </c>
      <c r="P258" s="101"/>
      <c r="Q258" s="102"/>
      <c r="R258" s="103"/>
      <c r="S258" s="100"/>
      <c r="T258" s="104">
        <f t="shared" si="43"/>
        <v>57750000</v>
      </c>
      <c r="U258" s="132">
        <v>46025000</v>
      </c>
      <c r="V258" s="105">
        <v>43532</v>
      </c>
      <c r="W258" s="105">
        <v>43532</v>
      </c>
      <c r="X258" s="105">
        <v>43868</v>
      </c>
      <c r="Y258" s="106">
        <v>330</v>
      </c>
      <c r="Z258" s="106"/>
      <c r="AA258" s="107"/>
      <c r="AB258" s="91"/>
      <c r="AC258" s="91" t="s">
        <v>1591</v>
      </c>
      <c r="AD258" s="91"/>
      <c r="AE258" s="91"/>
      <c r="AF258" s="108">
        <f t="shared" si="38"/>
        <v>0.79696969696969699</v>
      </c>
      <c r="AG258" s="109"/>
      <c r="AH258" s="130">
        <f>IF(SUMPRODUCT((A$14:A258=A258)*(B$14:B258=B258)*(C$14:C258=C258))&gt;1,0,1)</f>
        <v>1</v>
      </c>
      <c r="AI258" s="110" t="str">
        <f t="shared" si="39"/>
        <v>Contratos de prestación de servicios profesionales y de apoyo a la gestión</v>
      </c>
      <c r="AJ258" s="110" t="str">
        <f t="shared" si="40"/>
        <v>Contratación directa</v>
      </c>
      <c r="AK258" s="111" t="str">
        <f>IFERROR(VLOOKUP(F258,Tipo!$C$12:$C$27,1,FALSE),"NO")</f>
        <v>Prestación de servicios profesionales y de apoyo a la gestión, o para la ejecución de trabajos artísticos que sólo puedan encomendarse a determinadas personas naturales;</v>
      </c>
      <c r="AL258" s="110" t="str">
        <f t="shared" si="41"/>
        <v>Inversión</v>
      </c>
      <c r="AM258" s="110">
        <f t="shared" si="42"/>
        <v>45</v>
      </c>
      <c r="AN258" s="58"/>
      <c r="AO258" s="58"/>
      <c r="AP258" s="58"/>
    </row>
    <row r="259" spans="1:42" s="57" customFormat="1" ht="27" customHeight="1" x14ac:dyDescent="0.25">
      <c r="A259" s="91">
        <v>2572019</v>
      </c>
      <c r="B259" s="106">
        <v>2019</v>
      </c>
      <c r="C259" s="92" t="s">
        <v>547</v>
      </c>
      <c r="D259" s="112" t="s">
        <v>161</v>
      </c>
      <c r="E259" s="92" t="s">
        <v>38</v>
      </c>
      <c r="F259" s="93" t="s">
        <v>182</v>
      </c>
      <c r="G259" s="94" t="s">
        <v>782</v>
      </c>
      <c r="H259" s="95" t="s">
        <v>156</v>
      </c>
      <c r="I259" s="96">
        <v>45</v>
      </c>
      <c r="J259" s="97" t="str">
        <f>IF(ISERROR(VLOOKUP(I259,Eje_Pilar!$C$2:$E$47,2,FALSE))," ",VLOOKUP(I259,Eje_Pilar!$C$2:$E$47,2,FALSE))</f>
        <v>Gobernanza e influencia local, regional e internacional</v>
      </c>
      <c r="K259" s="97" t="str">
        <f>IF(ISERROR(VLOOKUP(I259,Eje_Pilar!$C$2:$E$47,3,FALSE))," ",VLOOKUP(I259,Eje_Pilar!$C$2:$E$47,3,FALSE))</f>
        <v>Eje Transversal 4 Gobierno Legitimo, Fortalecimiento Local y Eficiencia</v>
      </c>
      <c r="L259" s="98" t="s">
        <v>885</v>
      </c>
      <c r="M259" s="91" t="s">
        <v>1143</v>
      </c>
      <c r="N259" s="99" t="s">
        <v>1483</v>
      </c>
      <c r="O259" s="100">
        <v>52470000</v>
      </c>
      <c r="P259" s="101"/>
      <c r="Q259" s="102"/>
      <c r="R259" s="103"/>
      <c r="S259" s="100"/>
      <c r="T259" s="104">
        <f t="shared" si="43"/>
        <v>52470000</v>
      </c>
      <c r="U259" s="132">
        <v>45951000</v>
      </c>
      <c r="V259" s="105">
        <v>43535</v>
      </c>
      <c r="W259" s="105">
        <v>43536</v>
      </c>
      <c r="X259" s="105">
        <v>43872</v>
      </c>
      <c r="Y259" s="106">
        <v>330</v>
      </c>
      <c r="Z259" s="106"/>
      <c r="AA259" s="107"/>
      <c r="AB259" s="91"/>
      <c r="AC259" s="91" t="s">
        <v>1591</v>
      </c>
      <c r="AD259" s="91"/>
      <c r="AE259" s="91"/>
      <c r="AF259" s="108">
        <f t="shared" si="38"/>
        <v>0.87575757575757573</v>
      </c>
      <c r="AG259" s="109"/>
      <c r="AH259" s="130">
        <f>IF(SUMPRODUCT((A$14:A259=A259)*(B$14:B259=B259)*(C$14:C259=C259))&gt;1,0,1)</f>
        <v>1</v>
      </c>
      <c r="AI259" s="110" t="str">
        <f t="shared" si="39"/>
        <v>Contratos de prestación de servicios profesionales y de apoyo a la gestión</v>
      </c>
      <c r="AJ259" s="110" t="str">
        <f t="shared" si="40"/>
        <v>Contratación directa</v>
      </c>
      <c r="AK259" s="111" t="str">
        <f>IFERROR(VLOOKUP(F259,Tipo!$C$12:$C$27,1,FALSE),"NO")</f>
        <v>Prestación de servicios profesionales y de apoyo a la gestión, o para la ejecución de trabajos artísticos que sólo puedan encomendarse a determinadas personas naturales;</v>
      </c>
      <c r="AL259" s="110" t="str">
        <f t="shared" si="41"/>
        <v>Inversión</v>
      </c>
      <c r="AM259" s="110">
        <f t="shared" si="42"/>
        <v>45</v>
      </c>
      <c r="AN259" s="58"/>
      <c r="AO259" s="58"/>
      <c r="AP259" s="58"/>
    </row>
    <row r="260" spans="1:42" s="57" customFormat="1" ht="27" customHeight="1" x14ac:dyDescent="0.25">
      <c r="A260" s="91">
        <v>2582019</v>
      </c>
      <c r="B260" s="106">
        <v>2019</v>
      </c>
      <c r="C260" s="92" t="s">
        <v>548</v>
      </c>
      <c r="D260" s="112" t="s">
        <v>161</v>
      </c>
      <c r="E260" s="92" t="s">
        <v>38</v>
      </c>
      <c r="F260" s="93" t="s">
        <v>182</v>
      </c>
      <c r="G260" s="94" t="s">
        <v>783</v>
      </c>
      <c r="H260" s="95" t="s">
        <v>156</v>
      </c>
      <c r="I260" s="96">
        <v>18</v>
      </c>
      <c r="J260" s="97" t="str">
        <f>IF(ISERROR(VLOOKUP(I260,Eje_Pilar!$C$2:$E$47,2,FALSE))," ",VLOOKUP(I260,Eje_Pilar!$C$2:$E$47,2,FALSE))</f>
        <v>Mejor movilidad para todos</v>
      </c>
      <c r="K260" s="97" t="str">
        <f>IF(ISERROR(VLOOKUP(I260,Eje_Pilar!$C$2:$E$47,3,FALSE))," ",VLOOKUP(I260,Eje_Pilar!$C$2:$E$47,3,FALSE))</f>
        <v>Pilar 2 Democracía Urbana</v>
      </c>
      <c r="L260" s="98" t="s">
        <v>886</v>
      </c>
      <c r="M260" s="91" t="s">
        <v>1144</v>
      </c>
      <c r="N260" s="99" t="s">
        <v>1484</v>
      </c>
      <c r="O260" s="100">
        <v>58000000</v>
      </c>
      <c r="P260" s="101"/>
      <c r="Q260" s="102"/>
      <c r="R260" s="103"/>
      <c r="S260" s="100"/>
      <c r="T260" s="104">
        <f t="shared" si="43"/>
        <v>58000000</v>
      </c>
      <c r="U260" s="132">
        <v>44466665</v>
      </c>
      <c r="V260" s="105">
        <v>43536</v>
      </c>
      <c r="W260" s="105">
        <v>43542</v>
      </c>
      <c r="X260" s="105">
        <v>43878</v>
      </c>
      <c r="Y260" s="106">
        <v>330</v>
      </c>
      <c r="Z260" s="106"/>
      <c r="AA260" s="107"/>
      <c r="AB260" s="91"/>
      <c r="AC260" s="91" t="s">
        <v>1591</v>
      </c>
      <c r="AD260" s="91"/>
      <c r="AE260" s="91"/>
      <c r="AF260" s="108">
        <f t="shared" si="38"/>
        <v>0.76666663793103451</v>
      </c>
      <c r="AG260" s="109"/>
      <c r="AH260" s="130">
        <f>IF(SUMPRODUCT((A$14:A260=A260)*(B$14:B260=B260)*(C$14:C260=C260))&gt;1,0,1)</f>
        <v>1</v>
      </c>
      <c r="AI260" s="110" t="str">
        <f t="shared" si="39"/>
        <v>Contratos de prestación de servicios profesionales y de apoyo a la gestión</v>
      </c>
      <c r="AJ260" s="110" t="str">
        <f t="shared" si="40"/>
        <v>Contratación directa</v>
      </c>
      <c r="AK260" s="111" t="str">
        <f>IFERROR(VLOOKUP(F260,Tipo!$C$12:$C$27,1,FALSE),"NO")</f>
        <v>Prestación de servicios profesionales y de apoyo a la gestión, o para la ejecución de trabajos artísticos que sólo puedan encomendarse a determinadas personas naturales;</v>
      </c>
      <c r="AL260" s="110" t="str">
        <f t="shared" si="41"/>
        <v>Inversión</v>
      </c>
      <c r="AM260" s="110">
        <f t="shared" si="42"/>
        <v>18</v>
      </c>
      <c r="AN260" s="58"/>
      <c r="AO260" s="58"/>
      <c r="AP260" s="58"/>
    </row>
    <row r="261" spans="1:42" s="57" customFormat="1" ht="27" customHeight="1" x14ac:dyDescent="0.25">
      <c r="A261" s="91">
        <v>2592019</v>
      </c>
      <c r="B261" s="106">
        <v>2019</v>
      </c>
      <c r="C261" s="92" t="s">
        <v>549</v>
      </c>
      <c r="D261" s="112" t="s">
        <v>161</v>
      </c>
      <c r="E261" s="92" t="s">
        <v>38</v>
      </c>
      <c r="F261" s="93" t="s">
        <v>182</v>
      </c>
      <c r="G261" s="94" t="s">
        <v>784</v>
      </c>
      <c r="H261" s="95" t="s">
        <v>156</v>
      </c>
      <c r="I261" s="96">
        <v>45</v>
      </c>
      <c r="J261" s="97" t="str">
        <f>IF(ISERROR(VLOOKUP(I261,Eje_Pilar!$C$2:$E$47,2,FALSE))," ",VLOOKUP(I261,Eje_Pilar!$C$2:$E$47,2,FALSE))</f>
        <v>Gobernanza e influencia local, regional e internacional</v>
      </c>
      <c r="K261" s="97" t="str">
        <f>IF(ISERROR(VLOOKUP(I261,Eje_Pilar!$C$2:$E$47,3,FALSE))," ",VLOOKUP(I261,Eje_Pilar!$C$2:$E$47,3,FALSE))</f>
        <v>Eje Transversal 4 Gobierno Legitimo, Fortalecimiento Local y Eficiencia</v>
      </c>
      <c r="L261" s="98" t="s">
        <v>885</v>
      </c>
      <c r="M261" s="91" t="s">
        <v>1145</v>
      </c>
      <c r="N261" s="99" t="s">
        <v>1485</v>
      </c>
      <c r="O261" s="100">
        <v>24000000</v>
      </c>
      <c r="P261" s="101"/>
      <c r="Q261" s="102"/>
      <c r="R261" s="103"/>
      <c r="S261" s="100"/>
      <c r="T261" s="104">
        <f t="shared" si="43"/>
        <v>24000000</v>
      </c>
      <c r="U261" s="132">
        <v>19200000</v>
      </c>
      <c r="V261" s="105">
        <v>43550</v>
      </c>
      <c r="W261" s="105">
        <v>43552</v>
      </c>
      <c r="X261" s="105">
        <v>43857</v>
      </c>
      <c r="Y261" s="106">
        <v>330</v>
      </c>
      <c r="Z261" s="106"/>
      <c r="AA261" s="107"/>
      <c r="AB261" s="91"/>
      <c r="AC261" s="91" t="s">
        <v>1591</v>
      </c>
      <c r="AD261" s="91"/>
      <c r="AE261" s="91"/>
      <c r="AF261" s="108">
        <f t="shared" si="38"/>
        <v>0.8</v>
      </c>
      <c r="AG261" s="109"/>
      <c r="AH261" s="130">
        <f>IF(SUMPRODUCT((A$14:A261=A261)*(B$14:B261=B261)*(C$14:C261=C261))&gt;1,0,1)</f>
        <v>1</v>
      </c>
      <c r="AI261" s="110" t="str">
        <f t="shared" si="39"/>
        <v>Contratos de prestación de servicios profesionales y de apoyo a la gestión</v>
      </c>
      <c r="AJ261" s="110" t="str">
        <f t="shared" si="40"/>
        <v>Contratación directa</v>
      </c>
      <c r="AK261" s="111" t="str">
        <f>IFERROR(VLOOKUP(F261,Tipo!$C$12:$C$27,1,FALSE),"NO")</f>
        <v>Prestación de servicios profesionales y de apoyo a la gestión, o para la ejecución de trabajos artísticos que sólo puedan encomendarse a determinadas personas naturales;</v>
      </c>
      <c r="AL261" s="110" t="str">
        <f t="shared" si="41"/>
        <v>Inversión</v>
      </c>
      <c r="AM261" s="110">
        <f t="shared" si="42"/>
        <v>45</v>
      </c>
      <c r="AN261" s="58"/>
      <c r="AO261" s="58"/>
      <c r="AP261" s="58"/>
    </row>
    <row r="262" spans="1:42" s="57" customFormat="1" ht="27" customHeight="1" x14ac:dyDescent="0.25">
      <c r="A262" s="91">
        <v>2602019</v>
      </c>
      <c r="B262" s="106">
        <v>2019</v>
      </c>
      <c r="C262" s="92" t="s">
        <v>550</v>
      </c>
      <c r="D262" s="112" t="s">
        <v>161</v>
      </c>
      <c r="E262" s="92" t="s">
        <v>38</v>
      </c>
      <c r="F262" s="93" t="s">
        <v>182</v>
      </c>
      <c r="G262" s="94" t="s">
        <v>785</v>
      </c>
      <c r="H262" s="95" t="s">
        <v>156</v>
      </c>
      <c r="I262" s="96">
        <v>18</v>
      </c>
      <c r="J262" s="97" t="str">
        <f>IF(ISERROR(VLOOKUP(I262,Eje_Pilar!$C$2:$E$47,2,FALSE))," ",VLOOKUP(I262,Eje_Pilar!$C$2:$E$47,2,FALSE))</f>
        <v>Mejor movilidad para todos</v>
      </c>
      <c r="K262" s="97" t="str">
        <f>IF(ISERROR(VLOOKUP(I262,Eje_Pilar!$C$2:$E$47,3,FALSE))," ",VLOOKUP(I262,Eje_Pilar!$C$2:$E$47,3,FALSE))</f>
        <v>Pilar 2 Democracía Urbana</v>
      </c>
      <c r="L262" s="98" t="s">
        <v>886</v>
      </c>
      <c r="M262" s="91" t="s">
        <v>1146</v>
      </c>
      <c r="N262" s="99" t="s">
        <v>1486</v>
      </c>
      <c r="O262" s="100">
        <v>21000000</v>
      </c>
      <c r="P262" s="101"/>
      <c r="Q262" s="102"/>
      <c r="R262" s="103"/>
      <c r="S262" s="100"/>
      <c r="T262" s="104">
        <f t="shared" si="43"/>
        <v>21000000</v>
      </c>
      <c r="U262" s="132">
        <v>17010000</v>
      </c>
      <c r="V262" s="105">
        <v>43551</v>
      </c>
      <c r="W262" s="105">
        <v>43552</v>
      </c>
      <c r="X262" s="105">
        <v>43857</v>
      </c>
      <c r="Y262" s="106">
        <v>330</v>
      </c>
      <c r="Z262" s="106"/>
      <c r="AA262" s="107"/>
      <c r="AB262" s="91"/>
      <c r="AC262" s="91" t="s">
        <v>1591</v>
      </c>
      <c r="AD262" s="91"/>
      <c r="AE262" s="91"/>
      <c r="AF262" s="108">
        <f t="shared" si="38"/>
        <v>0.81</v>
      </c>
      <c r="AG262" s="109"/>
      <c r="AH262" s="130">
        <f>IF(SUMPRODUCT((A$14:A262=A262)*(B$14:B262=B262)*(C$14:C262=C262))&gt;1,0,1)</f>
        <v>1</v>
      </c>
      <c r="AI262" s="110" t="str">
        <f t="shared" si="39"/>
        <v>Contratos de prestación de servicios profesionales y de apoyo a la gestión</v>
      </c>
      <c r="AJ262" s="110" t="str">
        <f t="shared" si="40"/>
        <v>Contratación directa</v>
      </c>
      <c r="AK262" s="111" t="str">
        <f>IFERROR(VLOOKUP(F262,Tipo!$C$12:$C$27,1,FALSE),"NO")</f>
        <v>Prestación de servicios profesionales y de apoyo a la gestión, o para la ejecución de trabajos artísticos que sólo puedan encomendarse a determinadas personas naturales;</v>
      </c>
      <c r="AL262" s="110" t="str">
        <f t="shared" si="41"/>
        <v>Inversión</v>
      </c>
      <c r="AM262" s="110">
        <f t="shared" si="42"/>
        <v>18</v>
      </c>
      <c r="AN262" s="58"/>
      <c r="AO262" s="58"/>
      <c r="AP262" s="58"/>
    </row>
    <row r="263" spans="1:42" s="57" customFormat="1" ht="27" customHeight="1" x14ac:dyDescent="0.25">
      <c r="A263" s="91">
        <v>2612019</v>
      </c>
      <c r="B263" s="106">
        <v>2019</v>
      </c>
      <c r="C263" s="92" t="s">
        <v>551</v>
      </c>
      <c r="D263" s="112" t="s">
        <v>161</v>
      </c>
      <c r="E263" s="92" t="s">
        <v>38</v>
      </c>
      <c r="F263" s="93" t="s">
        <v>182</v>
      </c>
      <c r="G263" s="94" t="s">
        <v>785</v>
      </c>
      <c r="H263" s="95" t="s">
        <v>156</v>
      </c>
      <c r="I263" s="96">
        <v>18</v>
      </c>
      <c r="J263" s="97" t="str">
        <f>IF(ISERROR(VLOOKUP(I263,Eje_Pilar!$C$2:$E$47,2,FALSE))," ",VLOOKUP(I263,Eje_Pilar!$C$2:$E$47,2,FALSE))</f>
        <v>Mejor movilidad para todos</v>
      </c>
      <c r="K263" s="97" t="str">
        <f>IF(ISERROR(VLOOKUP(I263,Eje_Pilar!$C$2:$E$47,3,FALSE))," ",VLOOKUP(I263,Eje_Pilar!$C$2:$E$47,3,FALSE))</f>
        <v>Pilar 2 Democracía Urbana</v>
      </c>
      <c r="L263" s="98" t="s">
        <v>886</v>
      </c>
      <c r="M263" s="91" t="s">
        <v>1147</v>
      </c>
      <c r="N263" s="99" t="s">
        <v>1487</v>
      </c>
      <c r="O263" s="100">
        <v>21000000</v>
      </c>
      <c r="P263" s="101"/>
      <c r="Q263" s="102"/>
      <c r="R263" s="103"/>
      <c r="S263" s="100"/>
      <c r="T263" s="104">
        <f t="shared" si="43"/>
        <v>21000000</v>
      </c>
      <c r="U263" s="132">
        <v>17010000</v>
      </c>
      <c r="V263" s="105">
        <v>43551</v>
      </c>
      <c r="W263" s="105">
        <v>43552</v>
      </c>
      <c r="X263" s="105">
        <v>43857</v>
      </c>
      <c r="Y263" s="106">
        <v>330</v>
      </c>
      <c r="Z263" s="106"/>
      <c r="AA263" s="107"/>
      <c r="AB263" s="91"/>
      <c r="AC263" s="91" t="s">
        <v>1591</v>
      </c>
      <c r="AD263" s="91"/>
      <c r="AE263" s="91"/>
      <c r="AF263" s="108">
        <f t="shared" si="38"/>
        <v>0.81</v>
      </c>
      <c r="AG263" s="109"/>
      <c r="AH263" s="130">
        <f>IF(SUMPRODUCT((A$14:A263=A263)*(B$14:B263=B263)*(C$14:C263=C263))&gt;1,0,1)</f>
        <v>1</v>
      </c>
      <c r="AI263" s="110" t="str">
        <f t="shared" si="39"/>
        <v>Contratos de prestación de servicios profesionales y de apoyo a la gestión</v>
      </c>
      <c r="AJ263" s="110" t="str">
        <f t="shared" si="40"/>
        <v>Contratación directa</v>
      </c>
      <c r="AK263" s="111" t="str">
        <f>IFERROR(VLOOKUP(F263,Tipo!$C$12:$C$27,1,FALSE),"NO")</f>
        <v>Prestación de servicios profesionales y de apoyo a la gestión, o para la ejecución de trabajos artísticos que sólo puedan encomendarse a determinadas personas naturales;</v>
      </c>
      <c r="AL263" s="110" t="str">
        <f t="shared" si="41"/>
        <v>Inversión</v>
      </c>
      <c r="AM263" s="110">
        <f t="shared" si="42"/>
        <v>18</v>
      </c>
      <c r="AN263" s="58"/>
      <c r="AO263" s="58"/>
      <c r="AP263" s="58"/>
    </row>
    <row r="264" spans="1:42" s="57" customFormat="1" ht="27" customHeight="1" x14ac:dyDescent="0.25">
      <c r="A264" s="91">
        <v>2622019</v>
      </c>
      <c r="B264" s="106">
        <v>2019</v>
      </c>
      <c r="C264" s="92" t="s">
        <v>552</v>
      </c>
      <c r="D264" s="112" t="s">
        <v>161</v>
      </c>
      <c r="E264" s="92" t="s">
        <v>38</v>
      </c>
      <c r="F264" s="93" t="s">
        <v>182</v>
      </c>
      <c r="G264" s="94" t="s">
        <v>785</v>
      </c>
      <c r="H264" s="95" t="s">
        <v>156</v>
      </c>
      <c r="I264" s="96">
        <v>18</v>
      </c>
      <c r="J264" s="97" t="str">
        <f>IF(ISERROR(VLOOKUP(I264,Eje_Pilar!$C$2:$E$47,2,FALSE))," ",VLOOKUP(I264,Eje_Pilar!$C$2:$E$47,2,FALSE))</f>
        <v>Mejor movilidad para todos</v>
      </c>
      <c r="K264" s="97" t="str">
        <f>IF(ISERROR(VLOOKUP(I264,Eje_Pilar!$C$2:$E$47,3,FALSE))," ",VLOOKUP(I264,Eje_Pilar!$C$2:$E$47,3,FALSE))</f>
        <v>Pilar 2 Democracía Urbana</v>
      </c>
      <c r="L264" s="98" t="s">
        <v>886</v>
      </c>
      <c r="M264" s="91" t="s">
        <v>1148</v>
      </c>
      <c r="N264" s="99" t="s">
        <v>1488</v>
      </c>
      <c r="O264" s="100">
        <v>21000000</v>
      </c>
      <c r="P264" s="101"/>
      <c r="Q264" s="102"/>
      <c r="R264" s="103"/>
      <c r="S264" s="100"/>
      <c r="T264" s="104">
        <f t="shared" si="43"/>
        <v>21000000</v>
      </c>
      <c r="U264" s="132">
        <v>16100000</v>
      </c>
      <c r="V264" s="105">
        <v>43551</v>
      </c>
      <c r="W264" s="105">
        <v>43552</v>
      </c>
      <c r="X264" s="105">
        <v>43857</v>
      </c>
      <c r="Y264" s="106">
        <v>330</v>
      </c>
      <c r="Z264" s="106"/>
      <c r="AA264" s="107"/>
      <c r="AB264" s="91"/>
      <c r="AC264" s="91" t="s">
        <v>1591</v>
      </c>
      <c r="AD264" s="91"/>
      <c r="AE264" s="91"/>
      <c r="AF264" s="108">
        <f t="shared" si="38"/>
        <v>0.76666666666666672</v>
      </c>
      <c r="AG264" s="109"/>
      <c r="AH264" s="130">
        <f>IF(SUMPRODUCT((A$14:A264=A264)*(B$14:B264=B264)*(C$14:C264=C264))&gt;1,0,1)</f>
        <v>1</v>
      </c>
      <c r="AI264" s="110" t="str">
        <f t="shared" si="39"/>
        <v>Contratos de prestación de servicios profesionales y de apoyo a la gestión</v>
      </c>
      <c r="AJ264" s="110" t="str">
        <f t="shared" si="40"/>
        <v>Contratación directa</v>
      </c>
      <c r="AK264" s="111" t="str">
        <f>IFERROR(VLOOKUP(F264,Tipo!$C$12:$C$27,1,FALSE),"NO")</f>
        <v>Prestación de servicios profesionales y de apoyo a la gestión, o para la ejecución de trabajos artísticos que sólo puedan encomendarse a determinadas personas naturales;</v>
      </c>
      <c r="AL264" s="110" t="str">
        <f t="shared" si="41"/>
        <v>Inversión</v>
      </c>
      <c r="AM264" s="110">
        <f t="shared" si="42"/>
        <v>18</v>
      </c>
      <c r="AN264" s="58"/>
      <c r="AO264" s="58"/>
      <c r="AP264" s="58"/>
    </row>
    <row r="265" spans="1:42" s="57" customFormat="1" ht="27" customHeight="1" x14ac:dyDescent="0.25">
      <c r="A265" s="91">
        <v>2632019</v>
      </c>
      <c r="B265" s="106">
        <v>2019</v>
      </c>
      <c r="C265" s="92" t="s">
        <v>553</v>
      </c>
      <c r="D265" s="112" t="s">
        <v>161</v>
      </c>
      <c r="E265" s="92" t="s">
        <v>38</v>
      </c>
      <c r="F265" s="93" t="s">
        <v>182</v>
      </c>
      <c r="G265" s="94" t="s">
        <v>786</v>
      </c>
      <c r="H265" s="95" t="s">
        <v>156</v>
      </c>
      <c r="I265" s="96">
        <v>45</v>
      </c>
      <c r="J265" s="97" t="str">
        <f>IF(ISERROR(VLOOKUP(I265,Eje_Pilar!$C$2:$E$47,2,FALSE))," ",VLOOKUP(I265,Eje_Pilar!$C$2:$E$47,2,FALSE))</f>
        <v>Gobernanza e influencia local, regional e internacional</v>
      </c>
      <c r="K265" s="97" t="str">
        <f>IF(ISERROR(VLOOKUP(I265,Eje_Pilar!$C$2:$E$47,3,FALSE))," ",VLOOKUP(I265,Eje_Pilar!$C$2:$E$47,3,FALSE))</f>
        <v>Eje Transversal 4 Gobierno Legitimo, Fortalecimiento Local y Eficiencia</v>
      </c>
      <c r="L265" s="98" t="s">
        <v>885</v>
      </c>
      <c r="M265" s="91" t="s">
        <v>1149</v>
      </c>
      <c r="N265" s="99" t="s">
        <v>1489</v>
      </c>
      <c r="O265" s="100">
        <v>44000000</v>
      </c>
      <c r="P265" s="101"/>
      <c r="Q265" s="102"/>
      <c r="R265" s="103">
        <v>1</v>
      </c>
      <c r="S265" s="100">
        <v>440000</v>
      </c>
      <c r="T265" s="104">
        <f t="shared" si="43"/>
        <v>44440000</v>
      </c>
      <c r="U265" s="132">
        <v>40040000</v>
      </c>
      <c r="V265" s="105">
        <v>43552</v>
      </c>
      <c r="W265" s="105">
        <v>43552</v>
      </c>
      <c r="X265" s="105">
        <v>43857</v>
      </c>
      <c r="Y265" s="106">
        <v>330</v>
      </c>
      <c r="Z265" s="106"/>
      <c r="AA265" s="107"/>
      <c r="AB265" s="91"/>
      <c r="AC265" s="91" t="s">
        <v>1591</v>
      </c>
      <c r="AD265" s="91"/>
      <c r="AE265" s="91"/>
      <c r="AF265" s="108">
        <f t="shared" si="38"/>
        <v>0.90099009900990101</v>
      </c>
      <c r="AG265" s="109"/>
      <c r="AH265" s="130">
        <f>IF(SUMPRODUCT((A$14:A265=A265)*(B$14:B265=B265)*(C$14:C265=C265))&gt;1,0,1)</f>
        <v>1</v>
      </c>
      <c r="AI265" s="110" t="str">
        <f t="shared" si="39"/>
        <v>Contratos de prestación de servicios profesionales y de apoyo a la gestión</v>
      </c>
      <c r="AJ265" s="110" t="str">
        <f t="shared" si="40"/>
        <v>Contratación directa</v>
      </c>
      <c r="AK265" s="111" t="str">
        <f>IFERROR(VLOOKUP(F265,Tipo!$C$12:$C$27,1,FALSE),"NO")</f>
        <v>Prestación de servicios profesionales y de apoyo a la gestión, o para la ejecución de trabajos artísticos que sólo puedan encomendarse a determinadas personas naturales;</v>
      </c>
      <c r="AL265" s="110" t="str">
        <f t="shared" si="41"/>
        <v>Inversión</v>
      </c>
      <c r="AM265" s="110">
        <f t="shared" si="42"/>
        <v>45</v>
      </c>
      <c r="AN265" s="58"/>
      <c r="AO265" s="58"/>
      <c r="AP265" s="58"/>
    </row>
    <row r="266" spans="1:42" s="57" customFormat="1" ht="27" customHeight="1" x14ac:dyDescent="0.25">
      <c r="A266" s="91">
        <v>2642019</v>
      </c>
      <c r="B266" s="106">
        <v>2019</v>
      </c>
      <c r="C266" s="92" t="s">
        <v>554</v>
      </c>
      <c r="D266" s="112" t="s">
        <v>161</v>
      </c>
      <c r="E266" s="92" t="s">
        <v>38</v>
      </c>
      <c r="F266" s="93" t="s">
        <v>182</v>
      </c>
      <c r="G266" s="94" t="s">
        <v>787</v>
      </c>
      <c r="H266" s="95" t="s">
        <v>156</v>
      </c>
      <c r="I266" s="96">
        <v>2</v>
      </c>
      <c r="J266" s="97" t="str">
        <f>IF(ISERROR(VLOOKUP(I266,Eje_Pilar!$C$2:$E$47,2,FALSE))," ",VLOOKUP(I266,Eje_Pilar!$C$2:$E$47,2,FALSE))</f>
        <v>Desarrollo integral desde la gestación hasta la adolescencia</v>
      </c>
      <c r="K266" s="97" t="str">
        <f>IF(ISERROR(VLOOKUP(I266,Eje_Pilar!$C$2:$E$47,3,FALSE))," ",VLOOKUP(I266,Eje_Pilar!$C$2:$E$47,3,FALSE))</f>
        <v>Pilar 1 Igualdad de Calidad de Vida</v>
      </c>
      <c r="L266" s="98" t="s">
        <v>891</v>
      </c>
      <c r="M266" s="91" t="s">
        <v>1150</v>
      </c>
      <c r="N266" s="99" t="s">
        <v>1490</v>
      </c>
      <c r="O266" s="100">
        <v>24900000</v>
      </c>
      <c r="P266" s="101"/>
      <c r="Q266" s="102"/>
      <c r="R266" s="103">
        <v>1</v>
      </c>
      <c r="S266" s="100">
        <v>8300000</v>
      </c>
      <c r="T266" s="104">
        <f t="shared" si="43"/>
        <v>33200000</v>
      </c>
      <c r="U266" s="134">
        <v>29465000</v>
      </c>
      <c r="V266" s="105">
        <v>43551</v>
      </c>
      <c r="W266" s="105">
        <v>43552</v>
      </c>
      <c r="X266" s="105">
        <v>44101</v>
      </c>
      <c r="Y266" s="106">
        <v>330</v>
      </c>
      <c r="Z266" s="106"/>
      <c r="AA266" s="107"/>
      <c r="AB266" s="91"/>
      <c r="AC266" s="91" t="s">
        <v>1591</v>
      </c>
      <c r="AD266" s="91"/>
      <c r="AE266" s="91"/>
      <c r="AF266" s="108">
        <f t="shared" si="38"/>
        <v>0.88749999999999996</v>
      </c>
      <c r="AG266" s="109"/>
      <c r="AH266" s="130">
        <f>IF(SUMPRODUCT((A$14:A266=A266)*(B$14:B266=B266)*(C$14:C266=C266))&gt;1,0,1)</f>
        <v>1</v>
      </c>
      <c r="AI266" s="110" t="str">
        <f t="shared" si="39"/>
        <v>Contratos de prestación de servicios profesionales y de apoyo a la gestión</v>
      </c>
      <c r="AJ266" s="110" t="str">
        <f t="shared" si="40"/>
        <v>Contratación directa</v>
      </c>
      <c r="AK266" s="111" t="str">
        <f>IFERROR(VLOOKUP(F266,Tipo!$C$12:$C$27,1,FALSE),"NO")</f>
        <v>Prestación de servicios profesionales y de apoyo a la gestión, o para la ejecución de trabajos artísticos que sólo puedan encomendarse a determinadas personas naturales;</v>
      </c>
      <c r="AL266" s="110" t="str">
        <f t="shared" si="41"/>
        <v>Inversión</v>
      </c>
      <c r="AM266" s="110">
        <f t="shared" si="42"/>
        <v>2</v>
      </c>
      <c r="AN266" s="58"/>
      <c r="AO266" s="58"/>
      <c r="AP266" s="58"/>
    </row>
    <row r="267" spans="1:42" s="57" customFormat="1" ht="27" customHeight="1" x14ac:dyDescent="0.25">
      <c r="A267" s="91">
        <v>2652019</v>
      </c>
      <c r="B267" s="106">
        <v>2019</v>
      </c>
      <c r="C267" s="92" t="s">
        <v>555</v>
      </c>
      <c r="D267" s="112" t="s">
        <v>161</v>
      </c>
      <c r="E267" s="92" t="s">
        <v>38</v>
      </c>
      <c r="F267" s="93" t="s">
        <v>182</v>
      </c>
      <c r="G267" s="94" t="s">
        <v>788</v>
      </c>
      <c r="H267" s="95" t="s">
        <v>156</v>
      </c>
      <c r="I267" s="96">
        <v>45</v>
      </c>
      <c r="J267" s="97" t="str">
        <f>IF(ISERROR(VLOOKUP(I267,Eje_Pilar!$C$2:$E$47,2,FALSE))," ",VLOOKUP(I267,Eje_Pilar!$C$2:$E$47,2,FALSE))</f>
        <v>Gobernanza e influencia local, regional e internacional</v>
      </c>
      <c r="K267" s="97" t="str">
        <f>IF(ISERROR(VLOOKUP(I267,Eje_Pilar!$C$2:$E$47,3,FALSE))," ",VLOOKUP(I267,Eje_Pilar!$C$2:$E$47,3,FALSE))</f>
        <v>Eje Transversal 4 Gobierno Legitimo, Fortalecimiento Local y Eficiencia</v>
      </c>
      <c r="L267" s="98" t="s">
        <v>885</v>
      </c>
      <c r="M267" s="91" t="s">
        <v>1151</v>
      </c>
      <c r="N267" s="99" t="s">
        <v>1491</v>
      </c>
      <c r="O267" s="100">
        <v>15820000</v>
      </c>
      <c r="P267" s="101"/>
      <c r="Q267" s="102"/>
      <c r="R267" s="103">
        <v>1</v>
      </c>
      <c r="S267" s="100">
        <v>5650000</v>
      </c>
      <c r="T267" s="104">
        <f t="shared" si="43"/>
        <v>21470000</v>
      </c>
      <c r="U267" s="132">
        <v>17552333</v>
      </c>
      <c r="V267" s="105">
        <v>43552</v>
      </c>
      <c r="W267" s="105">
        <v>43552</v>
      </c>
      <c r="X267" s="105">
        <v>44101</v>
      </c>
      <c r="Y267" s="106">
        <v>210</v>
      </c>
      <c r="Z267" s="106"/>
      <c r="AA267" s="107"/>
      <c r="AB267" s="91"/>
      <c r="AC267" s="91" t="s">
        <v>1591</v>
      </c>
      <c r="AD267" s="91"/>
      <c r="AE267" s="91"/>
      <c r="AF267" s="108">
        <f t="shared" si="38"/>
        <v>0.81752831858407082</v>
      </c>
      <c r="AG267" s="109"/>
      <c r="AH267" s="130">
        <f>IF(SUMPRODUCT((A$14:A267=A267)*(B$14:B267=B267)*(C$14:C267=C267))&gt;1,0,1)</f>
        <v>1</v>
      </c>
      <c r="AI267" s="110" t="str">
        <f t="shared" si="39"/>
        <v>Contratos de prestación de servicios profesionales y de apoyo a la gestión</v>
      </c>
      <c r="AJ267" s="110" t="str">
        <f t="shared" si="40"/>
        <v>Contratación directa</v>
      </c>
      <c r="AK267" s="111" t="str">
        <f>IFERROR(VLOOKUP(F267,Tipo!$C$12:$C$27,1,FALSE),"NO")</f>
        <v>Prestación de servicios profesionales y de apoyo a la gestión, o para la ejecución de trabajos artísticos que sólo puedan encomendarse a determinadas personas naturales;</v>
      </c>
      <c r="AL267" s="110" t="str">
        <f t="shared" si="41"/>
        <v>Inversión</v>
      </c>
      <c r="AM267" s="110">
        <f t="shared" si="42"/>
        <v>45</v>
      </c>
      <c r="AN267" s="58"/>
      <c r="AO267" s="58"/>
      <c r="AP267" s="58"/>
    </row>
    <row r="268" spans="1:42" s="57" customFormat="1" ht="27" customHeight="1" x14ac:dyDescent="0.25">
      <c r="A268" s="91">
        <v>2662019</v>
      </c>
      <c r="B268" s="106">
        <v>2019</v>
      </c>
      <c r="C268" s="92" t="s">
        <v>556</v>
      </c>
      <c r="D268" s="112" t="s">
        <v>161</v>
      </c>
      <c r="E268" s="92" t="s">
        <v>38</v>
      </c>
      <c r="F268" s="93" t="s">
        <v>182</v>
      </c>
      <c r="G268" s="94" t="s">
        <v>789</v>
      </c>
      <c r="H268" s="95" t="s">
        <v>156</v>
      </c>
      <c r="I268" s="96">
        <v>45</v>
      </c>
      <c r="J268" s="97" t="str">
        <f>IF(ISERROR(VLOOKUP(I268,Eje_Pilar!$C$2:$E$47,2,FALSE))," ",VLOOKUP(I268,Eje_Pilar!$C$2:$E$47,2,FALSE))</f>
        <v>Gobernanza e influencia local, regional e internacional</v>
      </c>
      <c r="K268" s="97" t="str">
        <f>IF(ISERROR(VLOOKUP(I268,Eje_Pilar!$C$2:$E$47,3,FALSE))," ",VLOOKUP(I268,Eje_Pilar!$C$2:$E$47,3,FALSE))</f>
        <v>Eje Transversal 4 Gobierno Legitimo, Fortalecimiento Local y Eficiencia</v>
      </c>
      <c r="L268" s="98" t="s">
        <v>885</v>
      </c>
      <c r="M268" s="91" t="s">
        <v>1152</v>
      </c>
      <c r="N268" s="99" t="s">
        <v>1492</v>
      </c>
      <c r="O268" s="100">
        <v>15820000</v>
      </c>
      <c r="P268" s="101"/>
      <c r="Q268" s="102"/>
      <c r="R268" s="103">
        <v>1</v>
      </c>
      <c r="S268" s="100">
        <v>5650000</v>
      </c>
      <c r="T268" s="104">
        <f t="shared" si="43"/>
        <v>21470000</v>
      </c>
      <c r="U268" s="134">
        <v>20566000</v>
      </c>
      <c r="V268" s="105">
        <v>43552</v>
      </c>
      <c r="W268" s="105">
        <v>43553</v>
      </c>
      <c r="X268" s="105">
        <v>43766</v>
      </c>
      <c r="Y268" s="106">
        <v>210</v>
      </c>
      <c r="Z268" s="106"/>
      <c r="AA268" s="107"/>
      <c r="AB268" s="91"/>
      <c r="AC268" s="91" t="s">
        <v>1591</v>
      </c>
      <c r="AD268" s="91"/>
      <c r="AE268" s="91"/>
      <c r="AF268" s="108">
        <f t="shared" si="38"/>
        <v>0.95789473684210524</v>
      </c>
      <c r="AG268" s="109"/>
      <c r="AH268" s="130">
        <f>IF(SUMPRODUCT((A$14:A268=A268)*(B$14:B268=B268)*(C$14:C268=C268))&gt;1,0,1)</f>
        <v>1</v>
      </c>
      <c r="AI268" s="110" t="str">
        <f t="shared" si="39"/>
        <v>Contratos de prestación de servicios profesionales y de apoyo a la gestión</v>
      </c>
      <c r="AJ268" s="110" t="str">
        <f t="shared" si="40"/>
        <v>Contratación directa</v>
      </c>
      <c r="AK268" s="111" t="str">
        <f>IFERROR(VLOOKUP(F268,Tipo!$C$12:$C$27,1,FALSE),"NO")</f>
        <v>Prestación de servicios profesionales y de apoyo a la gestión, o para la ejecución de trabajos artísticos que sólo puedan encomendarse a determinadas personas naturales;</v>
      </c>
      <c r="AL268" s="110" t="str">
        <f t="shared" si="41"/>
        <v>Inversión</v>
      </c>
      <c r="AM268" s="110">
        <f t="shared" si="42"/>
        <v>45</v>
      </c>
      <c r="AN268" s="58"/>
      <c r="AO268" s="58"/>
      <c r="AP268" s="58"/>
    </row>
    <row r="269" spans="1:42" s="57" customFormat="1" ht="27" customHeight="1" x14ac:dyDescent="0.25">
      <c r="A269" s="91">
        <v>2672019</v>
      </c>
      <c r="B269" s="106">
        <v>2019</v>
      </c>
      <c r="C269" s="92" t="s">
        <v>557</v>
      </c>
      <c r="D269" s="112" t="s">
        <v>161</v>
      </c>
      <c r="E269" s="92" t="s">
        <v>38</v>
      </c>
      <c r="F269" s="93" t="s">
        <v>182</v>
      </c>
      <c r="G269" s="94" t="s">
        <v>790</v>
      </c>
      <c r="H269" s="95" t="s">
        <v>156</v>
      </c>
      <c r="I269" s="96">
        <v>45</v>
      </c>
      <c r="J269" s="97" t="str">
        <f>IF(ISERROR(VLOOKUP(I269,Eje_Pilar!$C$2:$E$47,2,FALSE))," ",VLOOKUP(I269,Eje_Pilar!$C$2:$E$47,2,FALSE))</f>
        <v>Gobernanza e influencia local, regional e internacional</v>
      </c>
      <c r="K269" s="97" t="str">
        <f>IF(ISERROR(VLOOKUP(I269,Eje_Pilar!$C$2:$E$47,3,FALSE))," ",VLOOKUP(I269,Eje_Pilar!$C$2:$E$47,3,FALSE))</f>
        <v>Eje Transversal 4 Gobierno Legitimo, Fortalecimiento Local y Eficiencia</v>
      </c>
      <c r="L269" s="98" t="s">
        <v>885</v>
      </c>
      <c r="M269" s="91" t="s">
        <v>1153</v>
      </c>
      <c r="N269" s="99" t="s">
        <v>1493</v>
      </c>
      <c r="O269" s="100">
        <v>45600000</v>
      </c>
      <c r="P269" s="101"/>
      <c r="Q269" s="102"/>
      <c r="R269" s="103"/>
      <c r="S269" s="100"/>
      <c r="T269" s="104">
        <f t="shared" si="43"/>
        <v>45600000</v>
      </c>
      <c r="U269" s="132">
        <v>40736000</v>
      </c>
      <c r="V269" s="105">
        <v>43557</v>
      </c>
      <c r="W269" s="105">
        <v>43558</v>
      </c>
      <c r="X269" s="105">
        <v>43863</v>
      </c>
      <c r="Y269" s="106">
        <v>330</v>
      </c>
      <c r="Z269" s="106"/>
      <c r="AA269" s="107"/>
      <c r="AB269" s="91"/>
      <c r="AC269" s="91" t="s">
        <v>1591</v>
      </c>
      <c r="AD269" s="91"/>
      <c r="AE269" s="91"/>
      <c r="AF269" s="108">
        <f t="shared" si="38"/>
        <v>0.89333333333333331</v>
      </c>
      <c r="AG269" s="109"/>
      <c r="AH269" s="130">
        <f>IF(SUMPRODUCT((A$14:A269=A269)*(B$14:B269=B269)*(C$14:C269=C269))&gt;1,0,1)</f>
        <v>1</v>
      </c>
      <c r="AI269" s="110" t="str">
        <f t="shared" si="39"/>
        <v>Contratos de prestación de servicios profesionales y de apoyo a la gestión</v>
      </c>
      <c r="AJ269" s="110" t="str">
        <f t="shared" si="40"/>
        <v>Contratación directa</v>
      </c>
      <c r="AK269" s="111" t="str">
        <f>IFERROR(VLOOKUP(F269,Tipo!$C$12:$C$27,1,FALSE),"NO")</f>
        <v>Prestación de servicios profesionales y de apoyo a la gestión, o para la ejecución de trabajos artísticos que sólo puedan encomendarse a determinadas personas naturales;</v>
      </c>
      <c r="AL269" s="110" t="str">
        <f t="shared" si="41"/>
        <v>Inversión</v>
      </c>
      <c r="AM269" s="110">
        <f t="shared" si="42"/>
        <v>45</v>
      </c>
      <c r="AN269" s="58"/>
      <c r="AO269" s="58"/>
      <c r="AP269" s="58"/>
    </row>
    <row r="270" spans="1:42" s="57" customFormat="1" ht="27" customHeight="1" x14ac:dyDescent="0.25">
      <c r="A270" s="91">
        <v>2682019</v>
      </c>
      <c r="B270" s="106">
        <v>2019</v>
      </c>
      <c r="C270" s="92" t="s">
        <v>558</v>
      </c>
      <c r="D270" s="112" t="s">
        <v>93</v>
      </c>
      <c r="E270" s="92" t="s">
        <v>157</v>
      </c>
      <c r="F270" s="93" t="s">
        <v>186</v>
      </c>
      <c r="G270" s="94" t="s">
        <v>791</v>
      </c>
      <c r="H270" s="95" t="s">
        <v>156</v>
      </c>
      <c r="I270" s="96">
        <v>4</v>
      </c>
      <c r="J270" s="97" t="str">
        <f>IF(ISERROR(VLOOKUP(I270,Eje_Pilar!$C$2:$E$47,2,FALSE))," ",VLOOKUP(I270,Eje_Pilar!$C$2:$E$47,2,FALSE))</f>
        <v>Familias protegidas y adaptadas al cambio climático</v>
      </c>
      <c r="K270" s="97" t="str">
        <f>IF(ISERROR(VLOOKUP(I270,Eje_Pilar!$C$2:$E$47,3,FALSE))," ",VLOOKUP(I270,Eje_Pilar!$C$2:$E$47,3,FALSE))</f>
        <v>Pilar 1 Igualdad de Calidad de Vida</v>
      </c>
      <c r="L270" s="98" t="s">
        <v>890</v>
      </c>
      <c r="M270" s="91" t="s">
        <v>1154</v>
      </c>
      <c r="N270" s="99" t="s">
        <v>1494</v>
      </c>
      <c r="O270" s="100">
        <v>23016200</v>
      </c>
      <c r="P270" s="101"/>
      <c r="Q270" s="102"/>
      <c r="R270" s="103"/>
      <c r="S270" s="100"/>
      <c r="T270" s="104">
        <f t="shared" si="43"/>
        <v>23016200</v>
      </c>
      <c r="U270" s="132">
        <v>23016200</v>
      </c>
      <c r="V270" s="105"/>
      <c r="W270" s="105">
        <v>43588</v>
      </c>
      <c r="X270" s="105">
        <v>43771</v>
      </c>
      <c r="Y270" s="106">
        <v>120</v>
      </c>
      <c r="Z270" s="106"/>
      <c r="AA270" s="107"/>
      <c r="AB270" s="91"/>
      <c r="AC270" s="91" t="s">
        <v>1591</v>
      </c>
      <c r="AD270" s="91"/>
      <c r="AE270" s="91"/>
      <c r="AF270" s="108">
        <f t="shared" si="38"/>
        <v>1</v>
      </c>
      <c r="AG270" s="109"/>
      <c r="AH270" s="130">
        <f>IF(SUMPRODUCT((A$14:A270=A270)*(B$14:B270=B270)*(C$14:C270=C270))&gt;1,0,1)</f>
        <v>1</v>
      </c>
      <c r="AI270" s="110" t="str">
        <f t="shared" si="39"/>
        <v>Suministro</v>
      </c>
      <c r="AJ270" s="110" t="str">
        <f t="shared" si="40"/>
        <v>Contratación mínima cuantia</v>
      </c>
      <c r="AK270" s="111" t="str">
        <f>IFERROR(VLOOKUP(F270,Tipo!$C$12:$C$27,1,FALSE),"NO")</f>
        <v>NO</v>
      </c>
      <c r="AL270" s="110" t="str">
        <f t="shared" si="41"/>
        <v>Inversión</v>
      </c>
      <c r="AM270" s="110">
        <f t="shared" si="42"/>
        <v>4</v>
      </c>
      <c r="AN270" s="58"/>
      <c r="AO270" s="58"/>
      <c r="AP270" s="58"/>
    </row>
    <row r="271" spans="1:42" s="57" customFormat="1" ht="27" customHeight="1" x14ac:dyDescent="0.25">
      <c r="A271" s="91" t="s">
        <v>287</v>
      </c>
      <c r="B271" s="106">
        <v>2019</v>
      </c>
      <c r="C271" s="92" t="s">
        <v>559</v>
      </c>
      <c r="D271" s="112" t="s">
        <v>161</v>
      </c>
      <c r="E271" s="92" t="s">
        <v>38</v>
      </c>
      <c r="F271" s="93" t="s">
        <v>182</v>
      </c>
      <c r="G271" s="94" t="s">
        <v>792</v>
      </c>
      <c r="H271" s="95" t="s">
        <v>156</v>
      </c>
      <c r="I271" s="96">
        <v>45</v>
      </c>
      <c r="J271" s="97" t="str">
        <f>IF(ISERROR(VLOOKUP(I271,Eje_Pilar!$C$2:$E$47,2,FALSE))," ",VLOOKUP(I271,Eje_Pilar!$C$2:$E$47,2,FALSE))</f>
        <v>Gobernanza e influencia local, regional e internacional</v>
      </c>
      <c r="K271" s="97" t="str">
        <f>IF(ISERROR(VLOOKUP(I271,Eje_Pilar!$C$2:$E$47,3,FALSE))," ",VLOOKUP(I271,Eje_Pilar!$C$2:$E$47,3,FALSE))</f>
        <v>Eje Transversal 4 Gobierno Legitimo, Fortalecimiento Local y Eficiencia</v>
      </c>
      <c r="L271" s="98" t="s">
        <v>885</v>
      </c>
      <c r="M271" s="91" t="s">
        <v>1155</v>
      </c>
      <c r="N271" s="99" t="s">
        <v>1495</v>
      </c>
      <c r="O271" s="100">
        <v>50000000</v>
      </c>
      <c r="P271" s="101"/>
      <c r="Q271" s="102"/>
      <c r="R271" s="103"/>
      <c r="S271" s="100"/>
      <c r="T271" s="104">
        <f t="shared" si="43"/>
        <v>50000000</v>
      </c>
      <c r="U271" s="132">
        <v>38666666</v>
      </c>
      <c r="V271" s="105">
        <v>43564</v>
      </c>
      <c r="W271" s="105">
        <v>43571</v>
      </c>
      <c r="X271" s="105">
        <v>43876</v>
      </c>
      <c r="Y271" s="106">
        <v>330</v>
      </c>
      <c r="Z271" s="106"/>
      <c r="AA271" s="107"/>
      <c r="AB271" s="91"/>
      <c r="AC271" s="91" t="s">
        <v>1591</v>
      </c>
      <c r="AD271" s="91"/>
      <c r="AE271" s="91"/>
      <c r="AF271" s="108">
        <f t="shared" si="38"/>
        <v>0.77333331999999999</v>
      </c>
      <c r="AG271" s="109"/>
      <c r="AH271" s="130">
        <f>IF(SUMPRODUCT((A$14:A271=A271)*(B$14:B271=B271)*(C$14:C271=C271))&gt;1,0,1)</f>
        <v>1</v>
      </c>
      <c r="AI271" s="110" t="str">
        <f t="shared" si="39"/>
        <v>Contratos de prestación de servicios profesionales y de apoyo a la gestión</v>
      </c>
      <c r="AJ271" s="110" t="str">
        <f t="shared" si="40"/>
        <v>Contratación directa</v>
      </c>
      <c r="AK271" s="111" t="str">
        <f>IFERROR(VLOOKUP(F271,Tipo!$C$12:$C$27,1,FALSE),"NO")</f>
        <v>Prestación de servicios profesionales y de apoyo a la gestión, o para la ejecución de trabajos artísticos que sólo puedan encomendarse a determinadas personas naturales;</v>
      </c>
      <c r="AL271" s="110" t="str">
        <f t="shared" si="41"/>
        <v>Inversión</v>
      </c>
      <c r="AM271" s="110">
        <f t="shared" si="42"/>
        <v>45</v>
      </c>
      <c r="AN271" s="58"/>
      <c r="AO271" s="58"/>
      <c r="AP271" s="58"/>
    </row>
    <row r="272" spans="1:42" s="57" customFormat="1" ht="27" customHeight="1" x14ac:dyDescent="0.25">
      <c r="A272" s="91" t="s">
        <v>288</v>
      </c>
      <c r="B272" s="106">
        <v>2019</v>
      </c>
      <c r="C272" s="92" t="s">
        <v>560</v>
      </c>
      <c r="D272" s="112" t="s">
        <v>161</v>
      </c>
      <c r="E272" s="92" t="s">
        <v>38</v>
      </c>
      <c r="F272" s="93" t="s">
        <v>182</v>
      </c>
      <c r="G272" s="94" t="s">
        <v>793</v>
      </c>
      <c r="H272" s="95" t="s">
        <v>156</v>
      </c>
      <c r="I272" s="96">
        <v>45</v>
      </c>
      <c r="J272" s="97" t="str">
        <f>IF(ISERROR(VLOOKUP(I272,Eje_Pilar!$C$2:$E$47,2,FALSE))," ",VLOOKUP(I272,Eje_Pilar!$C$2:$E$47,2,FALSE))</f>
        <v>Gobernanza e influencia local, regional e internacional</v>
      </c>
      <c r="K272" s="97" t="str">
        <f>IF(ISERROR(VLOOKUP(I272,Eje_Pilar!$C$2:$E$47,3,FALSE))," ",VLOOKUP(I272,Eje_Pilar!$C$2:$E$47,3,FALSE))</f>
        <v>Eje Transversal 4 Gobierno Legitimo, Fortalecimiento Local y Eficiencia</v>
      </c>
      <c r="L272" s="98" t="s">
        <v>885</v>
      </c>
      <c r="M272" s="91" t="s">
        <v>1156</v>
      </c>
      <c r="N272" s="99" t="s">
        <v>1496</v>
      </c>
      <c r="O272" s="100">
        <v>29400000</v>
      </c>
      <c r="P272" s="101"/>
      <c r="Q272" s="102"/>
      <c r="R272" s="103">
        <v>1</v>
      </c>
      <c r="S272" s="100">
        <v>7560000</v>
      </c>
      <c r="T272" s="104">
        <f t="shared" si="43"/>
        <v>36960000</v>
      </c>
      <c r="U272" s="132">
        <v>29400000</v>
      </c>
      <c r="V272" s="105">
        <v>43566</v>
      </c>
      <c r="W272" s="105">
        <v>43566</v>
      </c>
      <c r="X272" s="105">
        <v>43779</v>
      </c>
      <c r="Y272" s="106">
        <v>210</v>
      </c>
      <c r="Z272" s="106"/>
      <c r="AA272" s="107"/>
      <c r="AB272" s="91"/>
      <c r="AC272" s="91" t="s">
        <v>1591</v>
      </c>
      <c r="AD272" s="91"/>
      <c r="AE272" s="91"/>
      <c r="AF272" s="108">
        <f t="shared" ref="AF272:AF335" si="44">IF(ISERROR(U272/T272),"-",(U272/T272))</f>
        <v>0.79545454545454541</v>
      </c>
      <c r="AG272" s="109"/>
      <c r="AH272" s="130">
        <f>IF(SUMPRODUCT((A$14:A272=A272)*(B$14:B272=B272)*(C$14:C272=C272))&gt;1,0,1)</f>
        <v>1</v>
      </c>
      <c r="AI272" s="110" t="str">
        <f t="shared" si="39"/>
        <v>Contratos de prestación de servicios profesionales y de apoyo a la gestión</v>
      </c>
      <c r="AJ272" s="110" t="str">
        <f t="shared" si="40"/>
        <v>Contratación directa</v>
      </c>
      <c r="AK272" s="111" t="str">
        <f>IFERROR(VLOOKUP(F272,Tipo!$C$12:$C$27,1,FALSE),"NO")</f>
        <v>Prestación de servicios profesionales y de apoyo a la gestión, o para la ejecución de trabajos artísticos que sólo puedan encomendarse a determinadas personas naturales;</v>
      </c>
      <c r="AL272" s="110" t="str">
        <f t="shared" si="41"/>
        <v>Inversión</v>
      </c>
      <c r="AM272" s="110">
        <f t="shared" si="42"/>
        <v>45</v>
      </c>
      <c r="AN272" s="58"/>
      <c r="AO272" s="58"/>
      <c r="AP272" s="58"/>
    </row>
    <row r="273" spans="1:42" s="57" customFormat="1" ht="27" customHeight="1" x14ac:dyDescent="0.25">
      <c r="A273" s="91" t="s">
        <v>289</v>
      </c>
      <c r="B273" s="106">
        <v>2019</v>
      </c>
      <c r="C273" s="92" t="s">
        <v>561</v>
      </c>
      <c r="D273" s="112" t="s">
        <v>161</v>
      </c>
      <c r="E273" s="92" t="s">
        <v>38</v>
      </c>
      <c r="F273" s="93" t="s">
        <v>182</v>
      </c>
      <c r="G273" s="94" t="s">
        <v>794</v>
      </c>
      <c r="H273" s="95" t="s">
        <v>156</v>
      </c>
      <c r="I273" s="96">
        <v>45</v>
      </c>
      <c r="J273" s="97" t="str">
        <f>IF(ISERROR(VLOOKUP(I273,Eje_Pilar!$C$2:$E$47,2,FALSE))," ",VLOOKUP(I273,Eje_Pilar!$C$2:$E$47,2,FALSE))</f>
        <v>Gobernanza e influencia local, regional e internacional</v>
      </c>
      <c r="K273" s="97" t="str">
        <f>IF(ISERROR(VLOOKUP(I273,Eje_Pilar!$C$2:$E$47,3,FALSE))," ",VLOOKUP(I273,Eje_Pilar!$C$2:$E$47,3,FALSE))</f>
        <v>Eje Transversal 4 Gobierno Legitimo, Fortalecimiento Local y Eficiencia</v>
      </c>
      <c r="L273" s="98" t="s">
        <v>885</v>
      </c>
      <c r="M273" s="91" t="s">
        <v>1157</v>
      </c>
      <c r="N273" s="99" t="s">
        <v>1497</v>
      </c>
      <c r="O273" s="100">
        <v>75000000</v>
      </c>
      <c r="P273" s="101"/>
      <c r="Q273" s="102"/>
      <c r="R273" s="103"/>
      <c r="S273" s="100"/>
      <c r="T273" s="104">
        <f t="shared" si="43"/>
        <v>75000000</v>
      </c>
      <c r="U273" s="132">
        <v>57250000</v>
      </c>
      <c r="V273" s="105">
        <v>43567</v>
      </c>
      <c r="W273" s="105">
        <v>43567</v>
      </c>
      <c r="X273" s="105">
        <v>43872</v>
      </c>
      <c r="Y273" s="106">
        <v>330</v>
      </c>
      <c r="Z273" s="106"/>
      <c r="AA273" s="107"/>
      <c r="AB273" s="91"/>
      <c r="AC273" s="91" t="s">
        <v>1591</v>
      </c>
      <c r="AD273" s="91"/>
      <c r="AE273" s="91"/>
      <c r="AF273" s="108">
        <f t="shared" si="44"/>
        <v>0.76333333333333331</v>
      </c>
      <c r="AG273" s="109"/>
      <c r="AH273" s="130">
        <f>IF(SUMPRODUCT((A$14:A273=A273)*(B$14:B273=B273)*(C$14:C273=C273))&gt;1,0,1)</f>
        <v>1</v>
      </c>
      <c r="AI273" s="110" t="str">
        <f t="shared" si="39"/>
        <v>Contratos de prestación de servicios profesionales y de apoyo a la gestión</v>
      </c>
      <c r="AJ273" s="110" t="str">
        <f t="shared" si="40"/>
        <v>Contratación directa</v>
      </c>
      <c r="AK273" s="111" t="str">
        <f>IFERROR(VLOOKUP(F273,Tipo!$C$12:$C$27,1,FALSE),"NO")</f>
        <v>Prestación de servicios profesionales y de apoyo a la gestión, o para la ejecución de trabajos artísticos que sólo puedan encomendarse a determinadas personas naturales;</v>
      </c>
      <c r="AL273" s="110" t="str">
        <f t="shared" si="41"/>
        <v>Inversión</v>
      </c>
      <c r="AM273" s="110">
        <f t="shared" si="42"/>
        <v>45</v>
      </c>
      <c r="AN273" s="58"/>
      <c r="AO273" s="58"/>
      <c r="AP273" s="58"/>
    </row>
    <row r="274" spans="1:42" s="57" customFormat="1" ht="27" customHeight="1" x14ac:dyDescent="0.25">
      <c r="A274" s="91" t="s">
        <v>290</v>
      </c>
      <c r="B274" s="106">
        <v>2019</v>
      </c>
      <c r="C274" s="92" t="s">
        <v>562</v>
      </c>
      <c r="D274" s="112" t="s">
        <v>161</v>
      </c>
      <c r="E274" s="92" t="s">
        <v>38</v>
      </c>
      <c r="F274" s="93" t="s">
        <v>182</v>
      </c>
      <c r="G274" s="94" t="s">
        <v>795</v>
      </c>
      <c r="H274" s="95" t="s">
        <v>156</v>
      </c>
      <c r="I274" s="96">
        <v>45</v>
      </c>
      <c r="J274" s="97" t="str">
        <f>IF(ISERROR(VLOOKUP(I274,Eje_Pilar!$C$2:$E$47,2,FALSE))," ",VLOOKUP(I274,Eje_Pilar!$C$2:$E$47,2,FALSE))</f>
        <v>Gobernanza e influencia local, regional e internacional</v>
      </c>
      <c r="K274" s="97" t="str">
        <f>IF(ISERROR(VLOOKUP(I274,Eje_Pilar!$C$2:$E$47,3,FALSE))," ",VLOOKUP(I274,Eje_Pilar!$C$2:$E$47,3,FALSE))</f>
        <v>Eje Transversal 4 Gobierno Legitimo, Fortalecimiento Local y Eficiencia</v>
      </c>
      <c r="L274" s="98" t="s">
        <v>885</v>
      </c>
      <c r="M274" s="91" t="s">
        <v>1158</v>
      </c>
      <c r="N274" s="99" t="s">
        <v>1498</v>
      </c>
      <c r="O274" s="100">
        <v>45600000</v>
      </c>
      <c r="P274" s="101"/>
      <c r="Q274" s="102"/>
      <c r="R274" s="103"/>
      <c r="S274" s="100"/>
      <c r="T274" s="104">
        <f t="shared" si="43"/>
        <v>45600000</v>
      </c>
      <c r="U274" s="132">
        <v>38912000</v>
      </c>
      <c r="V274" s="105">
        <v>43567</v>
      </c>
      <c r="W274" s="105">
        <v>43570</v>
      </c>
      <c r="X274" s="105">
        <v>43875</v>
      </c>
      <c r="Y274" s="106">
        <v>330</v>
      </c>
      <c r="Z274" s="106"/>
      <c r="AA274" s="107"/>
      <c r="AB274" s="91"/>
      <c r="AC274" s="91" t="s">
        <v>1591</v>
      </c>
      <c r="AD274" s="91"/>
      <c r="AE274" s="91"/>
      <c r="AF274" s="108">
        <f t="shared" si="44"/>
        <v>0.85333333333333339</v>
      </c>
      <c r="AG274" s="109"/>
      <c r="AH274" s="130">
        <f>IF(SUMPRODUCT((A$14:A274=A274)*(B$14:B274=B274)*(C$14:C274=C274))&gt;1,0,1)</f>
        <v>1</v>
      </c>
      <c r="AI274" s="110" t="str">
        <f t="shared" si="39"/>
        <v>Contratos de prestación de servicios profesionales y de apoyo a la gestión</v>
      </c>
      <c r="AJ274" s="110" t="str">
        <f t="shared" si="40"/>
        <v>Contratación directa</v>
      </c>
      <c r="AK274" s="111" t="str">
        <f>IFERROR(VLOOKUP(F274,Tipo!$C$12:$C$27,1,FALSE),"NO")</f>
        <v>Prestación de servicios profesionales y de apoyo a la gestión, o para la ejecución de trabajos artísticos que sólo puedan encomendarse a determinadas personas naturales;</v>
      </c>
      <c r="AL274" s="110" t="str">
        <f t="shared" si="41"/>
        <v>Inversión</v>
      </c>
      <c r="AM274" s="110">
        <f t="shared" si="42"/>
        <v>45</v>
      </c>
      <c r="AN274" s="58"/>
      <c r="AO274" s="58"/>
      <c r="AP274" s="58"/>
    </row>
    <row r="275" spans="1:42" s="57" customFormat="1" ht="27" customHeight="1" x14ac:dyDescent="0.25">
      <c r="A275" s="91" t="s">
        <v>291</v>
      </c>
      <c r="B275" s="106">
        <v>2019</v>
      </c>
      <c r="C275" s="92" t="s">
        <v>563</v>
      </c>
      <c r="D275" s="112" t="s">
        <v>161</v>
      </c>
      <c r="E275" s="92" t="s">
        <v>38</v>
      </c>
      <c r="F275" s="93" t="s">
        <v>182</v>
      </c>
      <c r="G275" s="94" t="s">
        <v>796</v>
      </c>
      <c r="H275" s="95" t="s">
        <v>156</v>
      </c>
      <c r="I275" s="96">
        <v>45</v>
      </c>
      <c r="J275" s="97" t="str">
        <f>IF(ISERROR(VLOOKUP(I275,Eje_Pilar!$C$2:$E$47,2,FALSE))," ",VLOOKUP(I275,Eje_Pilar!$C$2:$E$47,2,FALSE))</f>
        <v>Gobernanza e influencia local, regional e internacional</v>
      </c>
      <c r="K275" s="97" t="str">
        <f>IF(ISERROR(VLOOKUP(I275,Eje_Pilar!$C$2:$E$47,3,FALSE))," ",VLOOKUP(I275,Eje_Pilar!$C$2:$E$47,3,FALSE))</f>
        <v>Eje Transversal 4 Gobierno Legitimo, Fortalecimiento Local y Eficiencia</v>
      </c>
      <c r="L275" s="98" t="s">
        <v>885</v>
      </c>
      <c r="M275" s="91" t="s">
        <v>1159</v>
      </c>
      <c r="N275" s="99" t="s">
        <v>1499</v>
      </c>
      <c r="O275" s="100">
        <v>55000000</v>
      </c>
      <c r="P275" s="101"/>
      <c r="Q275" s="102"/>
      <c r="R275" s="103"/>
      <c r="S275" s="100"/>
      <c r="T275" s="104">
        <f t="shared" si="43"/>
        <v>55000000</v>
      </c>
      <c r="U275" s="132">
        <v>39900000</v>
      </c>
      <c r="V275" s="105">
        <v>43570</v>
      </c>
      <c r="W275" s="105">
        <v>43571</v>
      </c>
      <c r="X275" s="105">
        <v>43876</v>
      </c>
      <c r="Y275" s="106">
        <v>330</v>
      </c>
      <c r="Z275" s="106"/>
      <c r="AA275" s="107"/>
      <c r="AB275" s="91"/>
      <c r="AC275" s="91" t="s">
        <v>1591</v>
      </c>
      <c r="AD275" s="91"/>
      <c r="AE275" s="91"/>
      <c r="AF275" s="108">
        <f t="shared" si="44"/>
        <v>0.72545454545454546</v>
      </c>
      <c r="AG275" s="109"/>
      <c r="AH275" s="130">
        <f>IF(SUMPRODUCT((A$14:A275=A275)*(B$14:B275=B275)*(C$14:C275=C275))&gt;1,0,1)</f>
        <v>1</v>
      </c>
      <c r="AI275" s="110" t="str">
        <f t="shared" si="39"/>
        <v>Contratos de prestación de servicios profesionales y de apoyo a la gestión</v>
      </c>
      <c r="AJ275" s="110" t="str">
        <f t="shared" si="40"/>
        <v>Contratación directa</v>
      </c>
      <c r="AK275" s="111" t="str">
        <f>IFERROR(VLOOKUP(F275,Tipo!$C$12:$C$27,1,FALSE),"NO")</f>
        <v>Prestación de servicios profesionales y de apoyo a la gestión, o para la ejecución de trabajos artísticos que sólo puedan encomendarse a determinadas personas naturales;</v>
      </c>
      <c r="AL275" s="110" t="str">
        <f t="shared" si="41"/>
        <v>Inversión</v>
      </c>
      <c r="AM275" s="110">
        <f t="shared" si="42"/>
        <v>45</v>
      </c>
      <c r="AN275" s="58"/>
      <c r="AO275" s="58"/>
      <c r="AP275" s="58"/>
    </row>
    <row r="276" spans="1:42" s="57" customFormat="1" ht="27" customHeight="1" x14ac:dyDescent="0.25">
      <c r="A276" s="91" t="s">
        <v>292</v>
      </c>
      <c r="B276" s="106">
        <v>2019</v>
      </c>
      <c r="C276" s="92" t="s">
        <v>564</v>
      </c>
      <c r="D276" s="112" t="s">
        <v>161</v>
      </c>
      <c r="E276" s="92" t="s">
        <v>38</v>
      </c>
      <c r="F276" s="93" t="s">
        <v>182</v>
      </c>
      <c r="G276" s="94" t="s">
        <v>797</v>
      </c>
      <c r="H276" s="95" t="s">
        <v>156</v>
      </c>
      <c r="I276" s="96">
        <v>45</v>
      </c>
      <c r="J276" s="97" t="str">
        <f>IF(ISERROR(VLOOKUP(I276,Eje_Pilar!$C$2:$E$47,2,FALSE))," ",VLOOKUP(I276,Eje_Pilar!$C$2:$E$47,2,FALSE))</f>
        <v>Gobernanza e influencia local, regional e internacional</v>
      </c>
      <c r="K276" s="97" t="str">
        <f>IF(ISERROR(VLOOKUP(I276,Eje_Pilar!$C$2:$E$47,3,FALSE))," ",VLOOKUP(I276,Eje_Pilar!$C$2:$E$47,3,FALSE))</f>
        <v>Eje Transversal 4 Gobierno Legitimo, Fortalecimiento Local y Eficiencia</v>
      </c>
      <c r="L276" s="98" t="s">
        <v>885</v>
      </c>
      <c r="M276" s="91" t="s">
        <v>1160</v>
      </c>
      <c r="N276" s="99" t="s">
        <v>1500</v>
      </c>
      <c r="O276" s="100">
        <v>22000000</v>
      </c>
      <c r="P276" s="101"/>
      <c r="Q276" s="102"/>
      <c r="R276" s="103"/>
      <c r="S276" s="100"/>
      <c r="T276" s="104">
        <f t="shared" si="43"/>
        <v>22000000</v>
      </c>
      <c r="U276" s="132">
        <v>18040000</v>
      </c>
      <c r="V276" s="105">
        <v>43570</v>
      </c>
      <c r="W276" s="105">
        <v>43580</v>
      </c>
      <c r="X276" s="105">
        <v>43885</v>
      </c>
      <c r="Y276" s="106">
        <v>330</v>
      </c>
      <c r="Z276" s="106"/>
      <c r="AA276" s="107"/>
      <c r="AB276" s="91"/>
      <c r="AC276" s="91" t="s">
        <v>1591</v>
      </c>
      <c r="AD276" s="91"/>
      <c r="AE276" s="91"/>
      <c r="AF276" s="108">
        <f t="shared" si="44"/>
        <v>0.82</v>
      </c>
      <c r="AG276" s="109"/>
      <c r="AH276" s="130">
        <f>IF(SUMPRODUCT((A$14:A276=A276)*(B$14:B276=B276)*(C$14:C276=C276))&gt;1,0,1)</f>
        <v>1</v>
      </c>
      <c r="AI276" s="110" t="str">
        <f t="shared" si="39"/>
        <v>Contratos de prestación de servicios profesionales y de apoyo a la gestión</v>
      </c>
      <c r="AJ276" s="110" t="str">
        <f t="shared" si="40"/>
        <v>Contratación directa</v>
      </c>
      <c r="AK276" s="111" t="str">
        <f>IFERROR(VLOOKUP(F276,Tipo!$C$12:$C$27,1,FALSE),"NO")</f>
        <v>Prestación de servicios profesionales y de apoyo a la gestión, o para la ejecución de trabajos artísticos que sólo puedan encomendarse a determinadas personas naturales;</v>
      </c>
      <c r="AL276" s="110" t="str">
        <f t="shared" si="41"/>
        <v>Inversión</v>
      </c>
      <c r="AM276" s="110">
        <f t="shared" si="42"/>
        <v>45</v>
      </c>
      <c r="AN276" s="58"/>
      <c r="AO276" s="58"/>
      <c r="AP276" s="58"/>
    </row>
    <row r="277" spans="1:42" s="57" customFormat="1" ht="27" customHeight="1" x14ac:dyDescent="0.25">
      <c r="A277" s="91" t="s">
        <v>293</v>
      </c>
      <c r="B277" s="106">
        <v>2019</v>
      </c>
      <c r="C277" s="92" t="s">
        <v>565</v>
      </c>
      <c r="D277" s="112" t="s">
        <v>161</v>
      </c>
      <c r="E277" s="92" t="s">
        <v>38</v>
      </c>
      <c r="F277" s="93" t="s">
        <v>182</v>
      </c>
      <c r="G277" s="94" t="s">
        <v>726</v>
      </c>
      <c r="H277" s="95" t="s">
        <v>156</v>
      </c>
      <c r="I277" s="96">
        <v>18</v>
      </c>
      <c r="J277" s="97" t="str">
        <f>IF(ISERROR(VLOOKUP(I277,Eje_Pilar!$C$2:$E$47,2,FALSE))," ",VLOOKUP(I277,Eje_Pilar!$C$2:$E$47,2,FALSE))</f>
        <v>Mejor movilidad para todos</v>
      </c>
      <c r="K277" s="97" t="str">
        <f>IF(ISERROR(VLOOKUP(I277,Eje_Pilar!$C$2:$E$47,3,FALSE))," ",VLOOKUP(I277,Eje_Pilar!$C$2:$E$47,3,FALSE))</f>
        <v>Pilar 2 Democracía Urbana</v>
      </c>
      <c r="L277" s="98" t="s">
        <v>886</v>
      </c>
      <c r="M277" s="91" t="s">
        <v>1161</v>
      </c>
      <c r="N277" s="99" t="s">
        <v>1501</v>
      </c>
      <c r="O277" s="100">
        <v>22000000</v>
      </c>
      <c r="P277" s="101"/>
      <c r="Q277" s="102"/>
      <c r="R277" s="103"/>
      <c r="S277" s="100"/>
      <c r="T277" s="104">
        <f t="shared" si="43"/>
        <v>22000000</v>
      </c>
      <c r="U277" s="132">
        <v>16059999</v>
      </c>
      <c r="V277" s="105">
        <v>43577</v>
      </c>
      <c r="W277" s="105">
        <v>43577</v>
      </c>
      <c r="X277" s="105">
        <v>43882</v>
      </c>
      <c r="Y277" s="106">
        <v>330</v>
      </c>
      <c r="Z277" s="106"/>
      <c r="AA277" s="107"/>
      <c r="AB277" s="91"/>
      <c r="AC277" s="91" t="s">
        <v>1591</v>
      </c>
      <c r="AD277" s="91"/>
      <c r="AE277" s="91"/>
      <c r="AF277" s="108">
        <f t="shared" si="44"/>
        <v>0.72999995454545452</v>
      </c>
      <c r="AG277" s="109"/>
      <c r="AH277" s="130">
        <f>IF(SUMPRODUCT((A$14:A277=A277)*(B$14:B277=B277)*(C$14:C277=C277))&gt;1,0,1)</f>
        <v>1</v>
      </c>
      <c r="AI277" s="110" t="str">
        <f t="shared" si="39"/>
        <v>Contratos de prestación de servicios profesionales y de apoyo a la gestión</v>
      </c>
      <c r="AJ277" s="110" t="str">
        <f t="shared" si="40"/>
        <v>Contratación directa</v>
      </c>
      <c r="AK277" s="111" t="str">
        <f>IFERROR(VLOOKUP(F277,Tipo!$C$12:$C$27,1,FALSE),"NO")</f>
        <v>Prestación de servicios profesionales y de apoyo a la gestión, o para la ejecución de trabajos artísticos que sólo puedan encomendarse a determinadas personas naturales;</v>
      </c>
      <c r="AL277" s="110" t="str">
        <f t="shared" si="41"/>
        <v>Inversión</v>
      </c>
      <c r="AM277" s="110">
        <f t="shared" si="42"/>
        <v>18</v>
      </c>
      <c r="AN277" s="58"/>
      <c r="AO277" s="58"/>
      <c r="AP277" s="58"/>
    </row>
    <row r="278" spans="1:42" s="57" customFormat="1" ht="27" customHeight="1" x14ac:dyDescent="0.25">
      <c r="A278" s="91" t="s">
        <v>294</v>
      </c>
      <c r="B278" s="106">
        <v>2019</v>
      </c>
      <c r="C278" s="92" t="s">
        <v>566</v>
      </c>
      <c r="D278" s="112" t="s">
        <v>161</v>
      </c>
      <c r="E278" s="92" t="s">
        <v>38</v>
      </c>
      <c r="F278" s="93" t="s">
        <v>182</v>
      </c>
      <c r="G278" s="94" t="s">
        <v>726</v>
      </c>
      <c r="H278" s="95" t="s">
        <v>156</v>
      </c>
      <c r="I278" s="96">
        <v>18</v>
      </c>
      <c r="J278" s="97" t="str">
        <f>IF(ISERROR(VLOOKUP(I278,Eje_Pilar!$C$2:$E$47,2,FALSE))," ",VLOOKUP(I278,Eje_Pilar!$C$2:$E$47,2,FALSE))</f>
        <v>Mejor movilidad para todos</v>
      </c>
      <c r="K278" s="97" t="str">
        <f>IF(ISERROR(VLOOKUP(I278,Eje_Pilar!$C$2:$E$47,3,FALSE))," ",VLOOKUP(I278,Eje_Pilar!$C$2:$E$47,3,FALSE))</f>
        <v>Pilar 2 Democracía Urbana</v>
      </c>
      <c r="L278" s="98" t="s">
        <v>886</v>
      </c>
      <c r="M278" s="91" t="s">
        <v>1162</v>
      </c>
      <c r="N278" s="99" t="s">
        <v>1502</v>
      </c>
      <c r="O278" s="100">
        <v>22000000</v>
      </c>
      <c r="P278" s="101"/>
      <c r="Q278" s="102"/>
      <c r="R278" s="103"/>
      <c r="S278" s="100"/>
      <c r="T278" s="104">
        <f t="shared" si="43"/>
        <v>22000000</v>
      </c>
      <c r="U278" s="132">
        <v>15766667</v>
      </c>
      <c r="V278" s="105">
        <v>43580</v>
      </c>
      <c r="W278" s="105">
        <v>43581</v>
      </c>
      <c r="X278" s="105">
        <v>43886</v>
      </c>
      <c r="Y278" s="106">
        <v>330</v>
      </c>
      <c r="Z278" s="106"/>
      <c r="AA278" s="107"/>
      <c r="AB278" s="91"/>
      <c r="AC278" s="91" t="s">
        <v>1591</v>
      </c>
      <c r="AD278" s="91"/>
      <c r="AE278" s="91"/>
      <c r="AF278" s="108">
        <f t="shared" si="44"/>
        <v>0.71666668181818183</v>
      </c>
      <c r="AG278" s="109"/>
      <c r="AH278" s="130">
        <f>IF(SUMPRODUCT((A$14:A278=A278)*(B$14:B278=B278)*(C$14:C278=C278))&gt;1,0,1)</f>
        <v>1</v>
      </c>
      <c r="AI278" s="110" t="str">
        <f t="shared" si="39"/>
        <v>Contratos de prestación de servicios profesionales y de apoyo a la gestión</v>
      </c>
      <c r="AJ278" s="110" t="str">
        <f t="shared" si="40"/>
        <v>Contratación directa</v>
      </c>
      <c r="AK278" s="111" t="str">
        <f>IFERROR(VLOOKUP(F278,Tipo!$C$12:$C$27,1,FALSE),"NO")</f>
        <v>Prestación de servicios profesionales y de apoyo a la gestión, o para la ejecución de trabajos artísticos que sólo puedan encomendarse a determinadas personas naturales;</v>
      </c>
      <c r="AL278" s="110" t="str">
        <f t="shared" si="41"/>
        <v>Inversión</v>
      </c>
      <c r="AM278" s="110">
        <f t="shared" si="42"/>
        <v>18</v>
      </c>
      <c r="AN278" s="58"/>
      <c r="AO278" s="58"/>
      <c r="AP278" s="58"/>
    </row>
    <row r="279" spans="1:42" s="57" customFormat="1" ht="27" customHeight="1" x14ac:dyDescent="0.25">
      <c r="A279" s="91" t="s">
        <v>295</v>
      </c>
      <c r="B279" s="106">
        <v>2019</v>
      </c>
      <c r="C279" s="92" t="s">
        <v>567</v>
      </c>
      <c r="D279" s="112" t="s">
        <v>161</v>
      </c>
      <c r="E279" s="92" t="s">
        <v>38</v>
      </c>
      <c r="F279" s="93" t="s">
        <v>182</v>
      </c>
      <c r="G279" s="94" t="s">
        <v>715</v>
      </c>
      <c r="H279" s="95" t="s">
        <v>156</v>
      </c>
      <c r="I279" s="96">
        <v>19</v>
      </c>
      <c r="J279" s="97" t="str">
        <f>IF(ISERROR(VLOOKUP(I279,Eje_Pilar!$C$2:$E$47,2,FALSE))," ",VLOOKUP(I279,Eje_Pilar!$C$2:$E$47,2,FALSE))</f>
        <v>Seguridad y convivencia para todos</v>
      </c>
      <c r="K279" s="97" t="str">
        <f>IF(ISERROR(VLOOKUP(I279,Eje_Pilar!$C$2:$E$47,3,FALSE))," ",VLOOKUP(I279,Eje_Pilar!$C$2:$E$47,3,FALSE))</f>
        <v>Pilar 3 Construcción de Comunidad y Cultura Ciudadana</v>
      </c>
      <c r="L279" s="98" t="s">
        <v>887</v>
      </c>
      <c r="M279" s="91" t="s">
        <v>1163</v>
      </c>
      <c r="N279" s="99" t="s">
        <v>1503</v>
      </c>
      <c r="O279" s="100">
        <v>19800000</v>
      </c>
      <c r="P279" s="101"/>
      <c r="Q279" s="102"/>
      <c r="R279" s="103"/>
      <c r="S279" s="100"/>
      <c r="T279" s="104">
        <f t="shared" si="43"/>
        <v>19800000</v>
      </c>
      <c r="U279" s="132">
        <v>18040000</v>
      </c>
      <c r="V279" s="105">
        <v>43579</v>
      </c>
      <c r="W279" s="105">
        <v>43580</v>
      </c>
      <c r="X279" s="105">
        <v>43854</v>
      </c>
      <c r="Y279" s="106">
        <v>330</v>
      </c>
      <c r="Z279" s="106"/>
      <c r="AA279" s="107"/>
      <c r="AB279" s="91"/>
      <c r="AC279" s="91" t="s">
        <v>1591</v>
      </c>
      <c r="AD279" s="91"/>
      <c r="AE279" s="91"/>
      <c r="AF279" s="108">
        <f t="shared" si="44"/>
        <v>0.91111111111111109</v>
      </c>
      <c r="AG279" s="109"/>
      <c r="AH279" s="130">
        <f>IF(SUMPRODUCT((A$14:A279=A279)*(B$14:B279=B279)*(C$14:C279=C279))&gt;1,0,1)</f>
        <v>1</v>
      </c>
      <c r="AI279" s="110" t="str">
        <f t="shared" si="39"/>
        <v>Contratos de prestación de servicios profesionales y de apoyo a la gestión</v>
      </c>
      <c r="AJ279" s="110" t="str">
        <f t="shared" si="40"/>
        <v>Contratación directa</v>
      </c>
      <c r="AK279" s="111" t="str">
        <f>IFERROR(VLOOKUP(F279,Tipo!$C$12:$C$27,1,FALSE),"NO")</f>
        <v>Prestación de servicios profesionales y de apoyo a la gestión, o para la ejecución de trabajos artísticos que sólo puedan encomendarse a determinadas personas naturales;</v>
      </c>
      <c r="AL279" s="110" t="str">
        <f t="shared" si="41"/>
        <v>Inversión</v>
      </c>
      <c r="AM279" s="110">
        <f t="shared" si="42"/>
        <v>19</v>
      </c>
      <c r="AN279" s="58"/>
      <c r="AO279" s="58"/>
      <c r="AP279" s="58"/>
    </row>
    <row r="280" spans="1:42" s="57" customFormat="1" ht="27" customHeight="1" x14ac:dyDescent="0.25">
      <c r="A280" s="91" t="s">
        <v>296</v>
      </c>
      <c r="B280" s="106">
        <v>2019</v>
      </c>
      <c r="C280" s="92" t="s">
        <v>568</v>
      </c>
      <c r="D280" s="112" t="s">
        <v>161</v>
      </c>
      <c r="E280" s="92" t="s">
        <v>38</v>
      </c>
      <c r="F280" s="93" t="s">
        <v>182</v>
      </c>
      <c r="G280" s="94" t="s">
        <v>798</v>
      </c>
      <c r="H280" s="95" t="s">
        <v>156</v>
      </c>
      <c r="I280" s="96">
        <v>18</v>
      </c>
      <c r="J280" s="97" t="str">
        <f>IF(ISERROR(VLOOKUP(I280,Eje_Pilar!$C$2:$E$47,2,FALSE))," ",VLOOKUP(I280,Eje_Pilar!$C$2:$E$47,2,FALSE))</f>
        <v>Mejor movilidad para todos</v>
      </c>
      <c r="K280" s="97" t="str">
        <f>IF(ISERROR(VLOOKUP(I280,Eje_Pilar!$C$2:$E$47,3,FALSE))," ",VLOOKUP(I280,Eje_Pilar!$C$2:$E$47,3,FALSE))</f>
        <v>Pilar 2 Democracía Urbana</v>
      </c>
      <c r="L280" s="98" t="s">
        <v>886</v>
      </c>
      <c r="M280" s="91" t="s">
        <v>1164</v>
      </c>
      <c r="N280" s="99" t="s">
        <v>1504</v>
      </c>
      <c r="O280" s="100">
        <v>26100000</v>
      </c>
      <c r="P280" s="101"/>
      <c r="Q280" s="102"/>
      <c r="R280" s="103">
        <v>1</v>
      </c>
      <c r="S280" s="100">
        <v>6667883</v>
      </c>
      <c r="T280" s="104">
        <f t="shared" si="43"/>
        <v>32767883</v>
      </c>
      <c r="U280" s="132">
        <v>20493333</v>
      </c>
      <c r="V280" s="105">
        <v>43581</v>
      </c>
      <c r="W280" s="105">
        <v>43584</v>
      </c>
      <c r="X280" s="105">
        <v>43858</v>
      </c>
      <c r="Y280" s="106">
        <v>270</v>
      </c>
      <c r="Z280" s="106"/>
      <c r="AA280" s="107"/>
      <c r="AB280" s="91"/>
      <c r="AC280" s="91" t="s">
        <v>1591</v>
      </c>
      <c r="AD280" s="91"/>
      <c r="AE280" s="91"/>
      <c r="AF280" s="108">
        <f t="shared" si="44"/>
        <v>0.6254091239278412</v>
      </c>
      <c r="AG280" s="109"/>
      <c r="AH280" s="130">
        <f>IF(SUMPRODUCT((A$14:A280=A280)*(B$14:B280=B280)*(C$14:C280=C280))&gt;1,0,1)</f>
        <v>1</v>
      </c>
      <c r="AI280" s="110" t="str">
        <f t="shared" si="39"/>
        <v>Contratos de prestación de servicios profesionales y de apoyo a la gestión</v>
      </c>
      <c r="AJ280" s="110" t="str">
        <f t="shared" si="40"/>
        <v>Contratación directa</v>
      </c>
      <c r="AK280" s="111" t="str">
        <f>IFERROR(VLOOKUP(F280,Tipo!$C$12:$C$27,1,FALSE),"NO")</f>
        <v>Prestación de servicios profesionales y de apoyo a la gestión, o para la ejecución de trabajos artísticos que sólo puedan encomendarse a determinadas personas naturales;</v>
      </c>
      <c r="AL280" s="110" t="str">
        <f t="shared" si="41"/>
        <v>Inversión</v>
      </c>
      <c r="AM280" s="110">
        <f t="shared" si="42"/>
        <v>18</v>
      </c>
      <c r="AN280" s="58"/>
      <c r="AO280" s="58"/>
      <c r="AP280" s="58"/>
    </row>
    <row r="281" spans="1:42" s="57" customFormat="1" ht="27" customHeight="1" x14ac:dyDescent="0.25">
      <c r="A281" s="91" t="s">
        <v>297</v>
      </c>
      <c r="B281" s="106">
        <v>2019</v>
      </c>
      <c r="C281" s="92" t="s">
        <v>569</v>
      </c>
      <c r="D281" s="112" t="s">
        <v>161</v>
      </c>
      <c r="E281" s="92" t="s">
        <v>38</v>
      </c>
      <c r="F281" s="93" t="s">
        <v>182</v>
      </c>
      <c r="G281" s="94" t="s">
        <v>798</v>
      </c>
      <c r="H281" s="95" t="s">
        <v>156</v>
      </c>
      <c r="I281" s="96">
        <v>45</v>
      </c>
      <c r="J281" s="97" t="str">
        <f>IF(ISERROR(VLOOKUP(I281,Eje_Pilar!$C$2:$E$47,2,FALSE))," ",VLOOKUP(I281,Eje_Pilar!$C$2:$E$47,2,FALSE))</f>
        <v>Gobernanza e influencia local, regional e internacional</v>
      </c>
      <c r="K281" s="97" t="str">
        <f>IF(ISERROR(VLOOKUP(I281,Eje_Pilar!$C$2:$E$47,3,FALSE))," ",VLOOKUP(I281,Eje_Pilar!$C$2:$E$47,3,FALSE))</f>
        <v>Eje Transversal 4 Gobierno Legitimo, Fortalecimiento Local y Eficiencia</v>
      </c>
      <c r="L281" s="98" t="s">
        <v>885</v>
      </c>
      <c r="M281" s="91" t="s">
        <v>1165</v>
      </c>
      <c r="N281" s="99" t="s">
        <v>1505</v>
      </c>
      <c r="O281" s="100">
        <v>20988000</v>
      </c>
      <c r="P281" s="101"/>
      <c r="Q281" s="102"/>
      <c r="R281" s="103"/>
      <c r="S281" s="100"/>
      <c r="T281" s="104">
        <f t="shared" si="43"/>
        <v>20988000</v>
      </c>
      <c r="U281" s="132">
        <v>16945868</v>
      </c>
      <c r="V281" s="105">
        <v>43581</v>
      </c>
      <c r="W281" s="105">
        <v>43584</v>
      </c>
      <c r="X281" s="105">
        <v>43858</v>
      </c>
      <c r="Y281" s="106">
        <v>330</v>
      </c>
      <c r="Z281" s="106"/>
      <c r="AA281" s="107"/>
      <c r="AB281" s="91"/>
      <c r="AC281" s="91" t="s">
        <v>1591</v>
      </c>
      <c r="AD281" s="91"/>
      <c r="AE281" s="91"/>
      <c r="AF281" s="108">
        <f t="shared" si="44"/>
        <v>0.80740747093577281</v>
      </c>
      <c r="AG281" s="109"/>
      <c r="AH281" s="130">
        <f>IF(SUMPRODUCT((A$14:A281=A281)*(B$14:B281=B281)*(C$14:C281=C281))&gt;1,0,1)</f>
        <v>1</v>
      </c>
      <c r="AI281" s="110" t="str">
        <f t="shared" si="39"/>
        <v>Contratos de prestación de servicios profesionales y de apoyo a la gestión</v>
      </c>
      <c r="AJ281" s="110" t="str">
        <f t="shared" si="40"/>
        <v>Contratación directa</v>
      </c>
      <c r="AK281" s="111" t="str">
        <f>IFERROR(VLOOKUP(F281,Tipo!$C$12:$C$27,1,FALSE),"NO")</f>
        <v>Prestación de servicios profesionales y de apoyo a la gestión, o para la ejecución de trabajos artísticos que sólo puedan encomendarse a determinadas personas naturales;</v>
      </c>
      <c r="AL281" s="110" t="str">
        <f t="shared" si="41"/>
        <v>Inversión</v>
      </c>
      <c r="AM281" s="110">
        <f t="shared" si="42"/>
        <v>45</v>
      </c>
      <c r="AN281" s="58"/>
      <c r="AO281" s="58"/>
      <c r="AP281" s="58"/>
    </row>
    <row r="282" spans="1:42" s="57" customFormat="1" ht="27" customHeight="1" x14ac:dyDescent="0.25">
      <c r="A282" s="91" t="s">
        <v>298</v>
      </c>
      <c r="B282" s="106">
        <v>2019</v>
      </c>
      <c r="C282" s="92" t="s">
        <v>570</v>
      </c>
      <c r="D282" s="112" t="s">
        <v>161</v>
      </c>
      <c r="E282" s="92" t="s">
        <v>38</v>
      </c>
      <c r="F282" s="93" t="s">
        <v>182</v>
      </c>
      <c r="G282" s="94" t="s">
        <v>705</v>
      </c>
      <c r="H282" s="95" t="s">
        <v>156</v>
      </c>
      <c r="I282" s="96">
        <v>45</v>
      </c>
      <c r="J282" s="97" t="str">
        <f>IF(ISERROR(VLOOKUP(I282,Eje_Pilar!$C$2:$E$47,2,FALSE))," ",VLOOKUP(I282,Eje_Pilar!$C$2:$E$47,2,FALSE))</f>
        <v>Gobernanza e influencia local, regional e internacional</v>
      </c>
      <c r="K282" s="97" t="str">
        <f>IF(ISERROR(VLOOKUP(I282,Eje_Pilar!$C$2:$E$47,3,FALSE))," ",VLOOKUP(I282,Eje_Pilar!$C$2:$E$47,3,FALSE))</f>
        <v>Eje Transversal 4 Gobierno Legitimo, Fortalecimiento Local y Eficiencia</v>
      </c>
      <c r="L282" s="98" t="s">
        <v>885</v>
      </c>
      <c r="M282" s="91" t="s">
        <v>1166</v>
      </c>
      <c r="N282" s="99" t="s">
        <v>1506</v>
      </c>
      <c r="O282" s="100">
        <v>20320200</v>
      </c>
      <c r="P282" s="101"/>
      <c r="Q282" s="102"/>
      <c r="R282" s="103"/>
      <c r="S282" s="100"/>
      <c r="T282" s="104">
        <f t="shared" si="43"/>
        <v>20320200</v>
      </c>
      <c r="U282" s="132">
        <v>15428300</v>
      </c>
      <c r="V282" s="105">
        <v>43588</v>
      </c>
      <c r="W282" s="105">
        <v>43591</v>
      </c>
      <c r="X282" s="105">
        <v>43866</v>
      </c>
      <c r="Y282" s="106">
        <v>330</v>
      </c>
      <c r="Z282" s="106"/>
      <c r="AA282" s="107"/>
      <c r="AB282" s="91"/>
      <c r="AC282" s="91" t="s">
        <v>1591</v>
      </c>
      <c r="AD282" s="91"/>
      <c r="AE282" s="91"/>
      <c r="AF282" s="108">
        <f t="shared" si="44"/>
        <v>0.7592592592592593</v>
      </c>
      <c r="AG282" s="109"/>
      <c r="AH282" s="130">
        <f>IF(SUMPRODUCT((A$14:A282=A282)*(B$14:B282=B282)*(C$14:C282=C282))&gt;1,0,1)</f>
        <v>1</v>
      </c>
      <c r="AI282" s="110" t="str">
        <f t="shared" si="39"/>
        <v>Contratos de prestación de servicios profesionales y de apoyo a la gestión</v>
      </c>
      <c r="AJ282" s="110" t="str">
        <f t="shared" si="40"/>
        <v>Contratación directa</v>
      </c>
      <c r="AK282" s="111" t="str">
        <f>IFERROR(VLOOKUP(F282,Tipo!$C$12:$C$27,1,FALSE),"NO")</f>
        <v>Prestación de servicios profesionales y de apoyo a la gestión, o para la ejecución de trabajos artísticos que sólo puedan encomendarse a determinadas personas naturales;</v>
      </c>
      <c r="AL282" s="110" t="str">
        <f t="shared" si="41"/>
        <v>Inversión</v>
      </c>
      <c r="AM282" s="110">
        <f t="shared" si="42"/>
        <v>45</v>
      </c>
      <c r="AN282" s="58"/>
      <c r="AO282" s="58"/>
      <c r="AP282" s="58"/>
    </row>
    <row r="283" spans="1:42" s="57" customFormat="1" ht="27" customHeight="1" x14ac:dyDescent="0.25">
      <c r="A283" s="91" t="s">
        <v>299</v>
      </c>
      <c r="B283" s="106">
        <v>2019</v>
      </c>
      <c r="C283" s="92" t="s">
        <v>571</v>
      </c>
      <c r="D283" s="112" t="s">
        <v>161</v>
      </c>
      <c r="E283" s="92" t="s">
        <v>38</v>
      </c>
      <c r="F283" s="93" t="s">
        <v>182</v>
      </c>
      <c r="G283" s="94" t="s">
        <v>799</v>
      </c>
      <c r="H283" s="95" t="s">
        <v>156</v>
      </c>
      <c r="I283" s="96">
        <v>45</v>
      </c>
      <c r="J283" s="97" t="str">
        <f>IF(ISERROR(VLOOKUP(I283,Eje_Pilar!$C$2:$E$47,2,FALSE))," ",VLOOKUP(I283,Eje_Pilar!$C$2:$E$47,2,FALSE))</f>
        <v>Gobernanza e influencia local, regional e internacional</v>
      </c>
      <c r="K283" s="97" t="str">
        <f>IF(ISERROR(VLOOKUP(I283,Eje_Pilar!$C$2:$E$47,3,FALSE))," ",VLOOKUP(I283,Eje_Pilar!$C$2:$E$47,3,FALSE))</f>
        <v>Eje Transversal 4 Gobierno Legitimo, Fortalecimiento Local y Eficiencia</v>
      </c>
      <c r="L283" s="98" t="s">
        <v>885</v>
      </c>
      <c r="M283" s="91" t="s">
        <v>1167</v>
      </c>
      <c r="N283" s="99" t="s">
        <v>1507</v>
      </c>
      <c r="O283" s="100">
        <v>19800000</v>
      </c>
      <c r="P283" s="101"/>
      <c r="Q283" s="102"/>
      <c r="R283" s="103">
        <v>1</v>
      </c>
      <c r="S283" s="100">
        <v>2600000</v>
      </c>
      <c r="T283" s="104">
        <f t="shared" si="43"/>
        <v>22400000</v>
      </c>
      <c r="U283" s="132">
        <v>17703333</v>
      </c>
      <c r="V283" s="105">
        <v>43588</v>
      </c>
      <c r="W283" s="105">
        <v>43591</v>
      </c>
      <c r="X283" s="105">
        <v>43866</v>
      </c>
      <c r="Y283" s="106">
        <v>330</v>
      </c>
      <c r="Z283" s="106"/>
      <c r="AA283" s="107"/>
      <c r="AB283" s="91"/>
      <c r="AC283" s="91" t="s">
        <v>1591</v>
      </c>
      <c r="AD283" s="91"/>
      <c r="AE283" s="91"/>
      <c r="AF283" s="108">
        <f t="shared" si="44"/>
        <v>0.79032736607142862</v>
      </c>
      <c r="AG283" s="109"/>
      <c r="AH283" s="130">
        <f>IF(SUMPRODUCT((A$14:A283=A283)*(B$14:B283=B283)*(C$14:C283=C283))&gt;1,0,1)</f>
        <v>1</v>
      </c>
      <c r="AI283" s="110" t="str">
        <f t="shared" si="39"/>
        <v>Contratos de prestación de servicios profesionales y de apoyo a la gestión</v>
      </c>
      <c r="AJ283" s="110" t="str">
        <f t="shared" si="40"/>
        <v>Contratación directa</v>
      </c>
      <c r="AK283" s="111" t="str">
        <f>IFERROR(VLOOKUP(F283,Tipo!$C$12:$C$27,1,FALSE),"NO")</f>
        <v>Prestación de servicios profesionales y de apoyo a la gestión, o para la ejecución de trabajos artísticos que sólo puedan encomendarse a determinadas personas naturales;</v>
      </c>
      <c r="AL283" s="110" t="str">
        <f t="shared" si="41"/>
        <v>Inversión</v>
      </c>
      <c r="AM283" s="110">
        <f t="shared" si="42"/>
        <v>45</v>
      </c>
      <c r="AN283" s="58"/>
      <c r="AO283" s="58"/>
      <c r="AP283" s="58"/>
    </row>
    <row r="284" spans="1:42" s="57" customFormat="1" ht="27" customHeight="1" x14ac:dyDescent="0.25">
      <c r="A284" s="91" t="s">
        <v>300</v>
      </c>
      <c r="B284" s="106">
        <v>2019</v>
      </c>
      <c r="C284" s="92" t="s">
        <v>572</v>
      </c>
      <c r="D284" s="112" t="s">
        <v>161</v>
      </c>
      <c r="E284" s="92" t="s">
        <v>38</v>
      </c>
      <c r="F284" s="93" t="s">
        <v>182</v>
      </c>
      <c r="G284" s="94" t="s">
        <v>799</v>
      </c>
      <c r="H284" s="95" t="s">
        <v>156</v>
      </c>
      <c r="I284" s="96">
        <v>45</v>
      </c>
      <c r="J284" s="97" t="str">
        <f>IF(ISERROR(VLOOKUP(I284,Eje_Pilar!$C$2:$E$47,2,FALSE))," ",VLOOKUP(I284,Eje_Pilar!$C$2:$E$47,2,FALSE))</f>
        <v>Gobernanza e influencia local, regional e internacional</v>
      </c>
      <c r="K284" s="97" t="str">
        <f>IF(ISERROR(VLOOKUP(I284,Eje_Pilar!$C$2:$E$47,3,FALSE))," ",VLOOKUP(I284,Eje_Pilar!$C$2:$E$47,3,FALSE))</f>
        <v>Eje Transversal 4 Gobierno Legitimo, Fortalecimiento Local y Eficiencia</v>
      </c>
      <c r="L284" s="98" t="s">
        <v>885</v>
      </c>
      <c r="M284" s="91" t="s">
        <v>1168</v>
      </c>
      <c r="N284" s="99" t="s">
        <v>1508</v>
      </c>
      <c r="O284" s="100">
        <v>19800000</v>
      </c>
      <c r="P284" s="101"/>
      <c r="Q284" s="102"/>
      <c r="R284" s="103"/>
      <c r="S284" s="100"/>
      <c r="T284" s="104">
        <f t="shared" si="43"/>
        <v>19800000</v>
      </c>
      <c r="U284" s="132">
        <v>17703333</v>
      </c>
      <c r="V284" s="105">
        <v>43588</v>
      </c>
      <c r="W284" s="105">
        <v>43591</v>
      </c>
      <c r="X284" s="105">
        <v>43866</v>
      </c>
      <c r="Y284" s="106">
        <v>270</v>
      </c>
      <c r="Z284" s="106"/>
      <c r="AA284" s="107"/>
      <c r="AB284" s="91"/>
      <c r="AC284" s="91" t="s">
        <v>1591</v>
      </c>
      <c r="AD284" s="91"/>
      <c r="AE284" s="91"/>
      <c r="AF284" s="108">
        <f t="shared" si="44"/>
        <v>0.89410772727272725</v>
      </c>
      <c r="AG284" s="109"/>
      <c r="AH284" s="130">
        <f>IF(SUMPRODUCT((A$14:A284=A284)*(B$14:B284=B284)*(C$14:C284=C284))&gt;1,0,1)</f>
        <v>1</v>
      </c>
      <c r="AI284" s="110" t="str">
        <f t="shared" si="39"/>
        <v>Contratos de prestación de servicios profesionales y de apoyo a la gestión</v>
      </c>
      <c r="AJ284" s="110" t="str">
        <f t="shared" si="40"/>
        <v>Contratación directa</v>
      </c>
      <c r="AK284" s="111" t="str">
        <f>IFERROR(VLOOKUP(F284,Tipo!$C$12:$C$27,1,FALSE),"NO")</f>
        <v>Prestación de servicios profesionales y de apoyo a la gestión, o para la ejecución de trabajos artísticos que sólo puedan encomendarse a determinadas personas naturales;</v>
      </c>
      <c r="AL284" s="110" t="str">
        <f t="shared" si="41"/>
        <v>Inversión</v>
      </c>
      <c r="AM284" s="110">
        <f t="shared" si="42"/>
        <v>45</v>
      </c>
      <c r="AN284" s="58"/>
      <c r="AO284" s="58"/>
      <c r="AP284" s="58"/>
    </row>
    <row r="285" spans="1:42" s="57" customFormat="1" ht="27" customHeight="1" x14ac:dyDescent="0.25">
      <c r="A285" s="91" t="s">
        <v>301</v>
      </c>
      <c r="B285" s="106">
        <v>2019</v>
      </c>
      <c r="C285" s="92" t="s">
        <v>573</v>
      </c>
      <c r="D285" s="112" t="s">
        <v>161</v>
      </c>
      <c r="E285" s="92" t="s">
        <v>38</v>
      </c>
      <c r="F285" s="93" t="s">
        <v>182</v>
      </c>
      <c r="G285" s="94" t="s">
        <v>736</v>
      </c>
      <c r="H285" s="95" t="s">
        <v>156</v>
      </c>
      <c r="I285" s="96">
        <v>45</v>
      </c>
      <c r="J285" s="97" t="str">
        <f>IF(ISERROR(VLOOKUP(I285,Eje_Pilar!$C$2:$E$47,2,FALSE))," ",VLOOKUP(I285,Eje_Pilar!$C$2:$E$47,2,FALSE))</f>
        <v>Gobernanza e influencia local, regional e internacional</v>
      </c>
      <c r="K285" s="97" t="str">
        <f>IF(ISERROR(VLOOKUP(I285,Eje_Pilar!$C$2:$E$47,3,FALSE))," ",VLOOKUP(I285,Eje_Pilar!$C$2:$E$47,3,FALSE))</f>
        <v>Eje Transversal 4 Gobierno Legitimo, Fortalecimiento Local y Eficiencia</v>
      </c>
      <c r="L285" s="98" t="s">
        <v>885</v>
      </c>
      <c r="M285" s="91" t="s">
        <v>1169</v>
      </c>
      <c r="N285" s="99" t="s">
        <v>1509</v>
      </c>
      <c r="O285" s="100">
        <v>42930000</v>
      </c>
      <c r="P285" s="101"/>
      <c r="Q285" s="102"/>
      <c r="R285" s="103"/>
      <c r="S285" s="100"/>
      <c r="T285" s="104">
        <f t="shared" si="43"/>
        <v>42930000</v>
      </c>
      <c r="U285" s="132">
        <v>37206000</v>
      </c>
      <c r="V285" s="105">
        <v>43592</v>
      </c>
      <c r="W285" s="105">
        <v>43592</v>
      </c>
      <c r="X285" s="105">
        <v>43867</v>
      </c>
      <c r="Y285" s="106">
        <v>270</v>
      </c>
      <c r="Z285" s="106"/>
      <c r="AA285" s="107"/>
      <c r="AB285" s="91"/>
      <c r="AC285" s="91" t="s">
        <v>1591</v>
      </c>
      <c r="AD285" s="91"/>
      <c r="AE285" s="91"/>
      <c r="AF285" s="108">
        <f t="shared" si="44"/>
        <v>0.8666666666666667</v>
      </c>
      <c r="AG285" s="109"/>
      <c r="AH285" s="130">
        <f>IF(SUMPRODUCT((A$14:A285=A285)*(B$14:B285=B285)*(C$14:C285=C285))&gt;1,0,1)</f>
        <v>1</v>
      </c>
      <c r="AI285" s="110" t="str">
        <f t="shared" si="39"/>
        <v>Contratos de prestación de servicios profesionales y de apoyo a la gestión</v>
      </c>
      <c r="AJ285" s="110" t="str">
        <f t="shared" si="40"/>
        <v>Contratación directa</v>
      </c>
      <c r="AK285" s="111" t="str">
        <f>IFERROR(VLOOKUP(F285,Tipo!$C$12:$C$27,1,FALSE),"NO")</f>
        <v>Prestación de servicios profesionales y de apoyo a la gestión, o para la ejecución de trabajos artísticos que sólo puedan encomendarse a determinadas personas naturales;</v>
      </c>
      <c r="AL285" s="110" t="str">
        <f t="shared" si="41"/>
        <v>Inversión</v>
      </c>
      <c r="AM285" s="110">
        <f t="shared" si="42"/>
        <v>45</v>
      </c>
      <c r="AN285" s="58"/>
      <c r="AO285" s="58"/>
      <c r="AP285" s="58"/>
    </row>
    <row r="286" spans="1:42" s="57" customFormat="1" ht="27" customHeight="1" x14ac:dyDescent="0.25">
      <c r="A286" s="91">
        <v>2852019</v>
      </c>
      <c r="B286" s="106">
        <v>2019</v>
      </c>
      <c r="C286" s="92" t="s">
        <v>574</v>
      </c>
      <c r="D286" s="112" t="s">
        <v>161</v>
      </c>
      <c r="E286" s="92" t="s">
        <v>38</v>
      </c>
      <c r="F286" s="93" t="s">
        <v>182</v>
      </c>
      <c r="G286" s="94" t="s">
        <v>799</v>
      </c>
      <c r="H286" s="95" t="s">
        <v>156</v>
      </c>
      <c r="I286" s="96">
        <v>45</v>
      </c>
      <c r="J286" s="97" t="str">
        <f>IF(ISERROR(VLOOKUP(I286,Eje_Pilar!$C$2:$E$47,2,FALSE))," ",VLOOKUP(I286,Eje_Pilar!$C$2:$E$47,2,FALSE))</f>
        <v>Gobernanza e influencia local, regional e internacional</v>
      </c>
      <c r="K286" s="97" t="str">
        <f>IF(ISERROR(VLOOKUP(I286,Eje_Pilar!$C$2:$E$47,3,FALSE))," ",VLOOKUP(I286,Eje_Pilar!$C$2:$E$47,3,FALSE))</f>
        <v>Eje Transversal 4 Gobierno Legitimo, Fortalecimiento Local y Eficiencia</v>
      </c>
      <c r="L286" s="98" t="s">
        <v>885</v>
      </c>
      <c r="M286" s="91" t="s">
        <v>1170</v>
      </c>
      <c r="N286" s="99" t="s">
        <v>1510</v>
      </c>
      <c r="O286" s="100">
        <v>19800000</v>
      </c>
      <c r="P286" s="101"/>
      <c r="Q286" s="102"/>
      <c r="R286" s="103"/>
      <c r="S286" s="100"/>
      <c r="T286" s="104">
        <f t="shared" si="43"/>
        <v>19800000</v>
      </c>
      <c r="U286" s="132">
        <v>17552666</v>
      </c>
      <c r="V286" s="105">
        <v>43592</v>
      </c>
      <c r="W286" s="105">
        <v>43593</v>
      </c>
      <c r="X286" s="105">
        <v>43868</v>
      </c>
      <c r="Y286" s="106">
        <v>270</v>
      </c>
      <c r="Z286" s="106"/>
      <c r="AA286" s="107"/>
      <c r="AB286" s="91"/>
      <c r="AC286" s="91" t="s">
        <v>1591</v>
      </c>
      <c r="AD286" s="91"/>
      <c r="AE286" s="91"/>
      <c r="AF286" s="108">
        <f t="shared" si="44"/>
        <v>0.8864982828282828</v>
      </c>
      <c r="AG286" s="109"/>
      <c r="AH286" s="130">
        <f>IF(SUMPRODUCT((A$14:A286=A286)*(B$14:B286=B286)*(C$14:C286=C286))&gt;1,0,1)</f>
        <v>1</v>
      </c>
      <c r="AI286" s="110" t="str">
        <f t="shared" si="39"/>
        <v>Contratos de prestación de servicios profesionales y de apoyo a la gestión</v>
      </c>
      <c r="AJ286" s="110" t="str">
        <f t="shared" si="40"/>
        <v>Contratación directa</v>
      </c>
      <c r="AK286" s="111" t="str">
        <f>IFERROR(VLOOKUP(F286,Tipo!$C$12:$C$27,1,FALSE),"NO")</f>
        <v>Prestación de servicios profesionales y de apoyo a la gestión, o para la ejecución de trabajos artísticos que sólo puedan encomendarse a determinadas personas naturales;</v>
      </c>
      <c r="AL286" s="110" t="str">
        <f t="shared" si="41"/>
        <v>Inversión</v>
      </c>
      <c r="AM286" s="110">
        <f t="shared" si="42"/>
        <v>45</v>
      </c>
      <c r="AN286" s="58"/>
      <c r="AO286" s="58"/>
      <c r="AP286" s="58"/>
    </row>
    <row r="287" spans="1:42" s="57" customFormat="1" ht="27" customHeight="1" x14ac:dyDescent="0.25">
      <c r="A287" s="91">
        <v>2862019</v>
      </c>
      <c r="B287" s="106">
        <v>2019</v>
      </c>
      <c r="C287" s="92" t="s">
        <v>575</v>
      </c>
      <c r="D287" s="112" t="s">
        <v>161</v>
      </c>
      <c r="E287" s="92" t="s">
        <v>38</v>
      </c>
      <c r="F287" s="93" t="s">
        <v>182</v>
      </c>
      <c r="G287" s="94" t="s">
        <v>800</v>
      </c>
      <c r="H287" s="95" t="s">
        <v>156</v>
      </c>
      <c r="I287" s="96">
        <v>45</v>
      </c>
      <c r="J287" s="97" t="str">
        <f>IF(ISERROR(VLOOKUP(I287,Eje_Pilar!$C$2:$E$47,2,FALSE))," ",VLOOKUP(I287,Eje_Pilar!$C$2:$E$47,2,FALSE))</f>
        <v>Gobernanza e influencia local, regional e internacional</v>
      </c>
      <c r="K287" s="97" t="str">
        <f>IF(ISERROR(VLOOKUP(I287,Eje_Pilar!$C$2:$E$47,3,FALSE))," ",VLOOKUP(I287,Eje_Pilar!$C$2:$E$47,3,FALSE))</f>
        <v>Eje Transversal 4 Gobierno Legitimo, Fortalecimiento Local y Eficiencia</v>
      </c>
      <c r="L287" s="98" t="s">
        <v>885</v>
      </c>
      <c r="M287" s="91" t="s">
        <v>1171</v>
      </c>
      <c r="N287" s="99" t="s">
        <v>1511</v>
      </c>
      <c r="O287" s="100">
        <v>42930000</v>
      </c>
      <c r="P287" s="101"/>
      <c r="Q287" s="102"/>
      <c r="R287" s="103"/>
      <c r="S287" s="100"/>
      <c r="T287" s="104">
        <f t="shared" si="43"/>
        <v>42930000</v>
      </c>
      <c r="U287" s="132">
        <v>37206000</v>
      </c>
      <c r="V287" s="105">
        <v>43593</v>
      </c>
      <c r="W287" s="105">
        <v>43593</v>
      </c>
      <c r="X287" s="105">
        <v>43868</v>
      </c>
      <c r="Y287" s="106">
        <v>270</v>
      </c>
      <c r="Z287" s="106"/>
      <c r="AA287" s="107"/>
      <c r="AB287" s="91"/>
      <c r="AC287" s="91" t="s">
        <v>1591</v>
      </c>
      <c r="AD287" s="91"/>
      <c r="AE287" s="91"/>
      <c r="AF287" s="108">
        <f t="shared" si="44"/>
        <v>0.8666666666666667</v>
      </c>
      <c r="AG287" s="109"/>
      <c r="AH287" s="130">
        <f>IF(SUMPRODUCT((A$14:A287=A287)*(B$14:B287=B287)*(C$14:C287=C287))&gt;1,0,1)</f>
        <v>1</v>
      </c>
      <c r="AI287" s="110" t="str">
        <f t="shared" si="39"/>
        <v>Contratos de prestación de servicios profesionales y de apoyo a la gestión</v>
      </c>
      <c r="AJ287" s="110" t="str">
        <f t="shared" si="40"/>
        <v>Contratación directa</v>
      </c>
      <c r="AK287" s="111" t="str">
        <f>IFERROR(VLOOKUP(F287,Tipo!$C$12:$C$27,1,FALSE),"NO")</f>
        <v>Prestación de servicios profesionales y de apoyo a la gestión, o para la ejecución de trabajos artísticos que sólo puedan encomendarse a determinadas personas naturales;</v>
      </c>
      <c r="AL287" s="110" t="str">
        <f t="shared" si="41"/>
        <v>Inversión</v>
      </c>
      <c r="AM287" s="110">
        <f t="shared" si="42"/>
        <v>45</v>
      </c>
      <c r="AN287" s="58"/>
      <c r="AO287" s="58"/>
      <c r="AP287" s="58"/>
    </row>
    <row r="288" spans="1:42" s="57" customFormat="1" ht="27" customHeight="1" x14ac:dyDescent="0.25">
      <c r="A288" s="91">
        <v>2872019</v>
      </c>
      <c r="B288" s="106">
        <v>2019</v>
      </c>
      <c r="C288" s="92" t="s">
        <v>576</v>
      </c>
      <c r="D288" s="112" t="s">
        <v>161</v>
      </c>
      <c r="E288" s="92" t="s">
        <v>38</v>
      </c>
      <c r="F288" s="93" t="s">
        <v>182</v>
      </c>
      <c r="G288" s="94" t="s">
        <v>801</v>
      </c>
      <c r="H288" s="95" t="s">
        <v>156</v>
      </c>
      <c r="I288" s="96">
        <v>38</v>
      </c>
      <c r="J288" s="97" t="str">
        <f>IF(ISERROR(VLOOKUP(I288,Eje_Pilar!$C$2:$E$47,2,FALSE))," ",VLOOKUP(I288,Eje_Pilar!$C$2:$E$47,2,FALSE))</f>
        <v>Recuperación y manejo de la Estructura Ecológica Principal</v>
      </c>
      <c r="K288" s="97" t="str">
        <f>IF(ISERROR(VLOOKUP(I288,Eje_Pilar!$C$2:$E$47,3,FALSE))," ",VLOOKUP(I288,Eje_Pilar!$C$2:$E$47,3,FALSE))</f>
        <v>Eje Transversal 3 Sostenibilidad Ambiental basada en la eficiencia energética</v>
      </c>
      <c r="L288" s="98" t="s">
        <v>892</v>
      </c>
      <c r="M288" s="91" t="s">
        <v>1172</v>
      </c>
      <c r="N288" s="99" t="s">
        <v>1512</v>
      </c>
      <c r="O288" s="100">
        <v>37350000</v>
      </c>
      <c r="P288" s="101"/>
      <c r="Q288" s="102"/>
      <c r="R288" s="103"/>
      <c r="S288" s="100"/>
      <c r="T288" s="104">
        <f t="shared" si="43"/>
        <v>37350000</v>
      </c>
      <c r="U288" s="132">
        <v>31540000</v>
      </c>
      <c r="V288" s="105">
        <v>43598</v>
      </c>
      <c r="W288" s="105">
        <v>43598</v>
      </c>
      <c r="X288" s="105">
        <v>43873</v>
      </c>
      <c r="Y288" s="106">
        <v>270</v>
      </c>
      <c r="Z288" s="106"/>
      <c r="AA288" s="107"/>
      <c r="AB288" s="91"/>
      <c r="AC288" s="91" t="s">
        <v>1591</v>
      </c>
      <c r="AD288" s="91"/>
      <c r="AE288" s="91"/>
      <c r="AF288" s="108">
        <f t="shared" si="44"/>
        <v>0.84444444444444444</v>
      </c>
      <c r="AG288" s="109"/>
      <c r="AH288" s="130">
        <f>IF(SUMPRODUCT((A$14:A288=A288)*(B$14:B288=B288)*(C$14:C288=C288))&gt;1,0,1)</f>
        <v>1</v>
      </c>
      <c r="AI288" s="110" t="str">
        <f t="shared" si="39"/>
        <v>Contratos de prestación de servicios profesionales y de apoyo a la gestión</v>
      </c>
      <c r="AJ288" s="110" t="str">
        <f t="shared" si="40"/>
        <v>Contratación directa</v>
      </c>
      <c r="AK288" s="111" t="str">
        <f>IFERROR(VLOOKUP(F288,Tipo!$C$12:$C$27,1,FALSE),"NO")</f>
        <v>Prestación de servicios profesionales y de apoyo a la gestión, o para la ejecución de trabajos artísticos que sólo puedan encomendarse a determinadas personas naturales;</v>
      </c>
      <c r="AL288" s="110" t="str">
        <f t="shared" si="41"/>
        <v>Inversión</v>
      </c>
      <c r="AM288" s="110">
        <f t="shared" si="42"/>
        <v>38</v>
      </c>
      <c r="AN288" s="58"/>
      <c r="AO288" s="58"/>
      <c r="AP288" s="58"/>
    </row>
    <row r="289" spans="1:42" s="57" customFormat="1" ht="27" customHeight="1" x14ac:dyDescent="0.25">
      <c r="A289" s="91">
        <v>2882019</v>
      </c>
      <c r="B289" s="106">
        <v>2019</v>
      </c>
      <c r="C289" s="92" t="s">
        <v>577</v>
      </c>
      <c r="D289" s="112" t="s">
        <v>161</v>
      </c>
      <c r="E289" s="92" t="s">
        <v>38</v>
      </c>
      <c r="F289" s="93" t="s">
        <v>182</v>
      </c>
      <c r="G289" s="94" t="s">
        <v>802</v>
      </c>
      <c r="H289" s="95" t="s">
        <v>156</v>
      </c>
      <c r="I289" s="96">
        <v>18</v>
      </c>
      <c r="J289" s="97" t="str">
        <f>IF(ISERROR(VLOOKUP(I289,Eje_Pilar!$C$2:$E$47,2,FALSE))," ",VLOOKUP(I289,Eje_Pilar!$C$2:$E$47,2,FALSE))</f>
        <v>Mejor movilidad para todos</v>
      </c>
      <c r="K289" s="97" t="str">
        <f>IF(ISERROR(VLOOKUP(I289,Eje_Pilar!$C$2:$E$47,3,FALSE))," ",VLOOKUP(I289,Eje_Pilar!$C$2:$E$47,3,FALSE))</f>
        <v>Pilar 2 Democracía Urbana</v>
      </c>
      <c r="L289" s="98" t="s">
        <v>886</v>
      </c>
      <c r="M289" s="91" t="s">
        <v>928</v>
      </c>
      <c r="N289" s="99" t="s">
        <v>1513</v>
      </c>
      <c r="O289" s="100">
        <v>24000000</v>
      </c>
      <c r="P289" s="101"/>
      <c r="Q289" s="102"/>
      <c r="R289" s="103"/>
      <c r="S289" s="100"/>
      <c r="T289" s="104">
        <f t="shared" si="43"/>
        <v>24000000</v>
      </c>
      <c r="U289" s="132">
        <v>15840000</v>
      </c>
      <c r="V289" s="105">
        <v>43595</v>
      </c>
      <c r="W289" s="105">
        <v>43595</v>
      </c>
      <c r="X289" s="105">
        <v>43902</v>
      </c>
      <c r="Y289" s="106">
        <v>330</v>
      </c>
      <c r="Z289" s="106"/>
      <c r="AA289" s="107"/>
      <c r="AB289" s="91"/>
      <c r="AC289" s="91" t="s">
        <v>1591</v>
      </c>
      <c r="AD289" s="91"/>
      <c r="AE289" s="91"/>
      <c r="AF289" s="108">
        <f t="shared" si="44"/>
        <v>0.66</v>
      </c>
      <c r="AG289" s="109"/>
      <c r="AH289" s="130">
        <f>IF(SUMPRODUCT((A$14:A289=A289)*(B$14:B289=B289)*(C$14:C289=C289))&gt;1,0,1)</f>
        <v>1</v>
      </c>
      <c r="AI289" s="110" t="str">
        <f t="shared" si="39"/>
        <v>Contratos de prestación de servicios profesionales y de apoyo a la gestión</v>
      </c>
      <c r="AJ289" s="110" t="str">
        <f t="shared" si="40"/>
        <v>Contratación directa</v>
      </c>
      <c r="AK289" s="111" t="str">
        <f>IFERROR(VLOOKUP(F289,Tipo!$C$12:$C$27,1,FALSE),"NO")</f>
        <v>Prestación de servicios profesionales y de apoyo a la gestión, o para la ejecución de trabajos artísticos que sólo puedan encomendarse a determinadas personas naturales;</v>
      </c>
      <c r="AL289" s="110" t="str">
        <f t="shared" si="41"/>
        <v>Inversión</v>
      </c>
      <c r="AM289" s="110">
        <f t="shared" si="42"/>
        <v>18</v>
      </c>
      <c r="AN289" s="58"/>
      <c r="AO289" s="58"/>
      <c r="AP289" s="58"/>
    </row>
    <row r="290" spans="1:42" s="57" customFormat="1" ht="27" customHeight="1" x14ac:dyDescent="0.25">
      <c r="A290" s="91">
        <v>2892019</v>
      </c>
      <c r="B290" s="106">
        <v>2019</v>
      </c>
      <c r="C290" s="92" t="s">
        <v>578</v>
      </c>
      <c r="D290" s="112" t="s">
        <v>159</v>
      </c>
      <c r="E290" s="92" t="s">
        <v>160</v>
      </c>
      <c r="F290" s="93" t="s">
        <v>169</v>
      </c>
      <c r="G290" s="94" t="s">
        <v>803</v>
      </c>
      <c r="H290" s="95" t="s">
        <v>156</v>
      </c>
      <c r="I290" s="96">
        <v>11</v>
      </c>
      <c r="J290" s="97" t="str">
        <f>IF(ISERROR(VLOOKUP(I290,Eje_Pilar!$C$2:$E$47,2,FALSE))," ",VLOOKUP(I290,Eje_Pilar!$C$2:$E$47,2,FALSE))</f>
        <v>Mejores oportunidades para el desarrollo a través de la cultura, la recreación y el deporte</v>
      </c>
      <c r="K290" s="97" t="str">
        <f>IF(ISERROR(VLOOKUP(I290,Eje_Pilar!$C$2:$E$47,3,FALSE))," ",VLOOKUP(I290,Eje_Pilar!$C$2:$E$47,3,FALSE))</f>
        <v>Pilar 1 Igualdad de Calidad de Vida</v>
      </c>
      <c r="L290" s="98" t="s">
        <v>893</v>
      </c>
      <c r="M290" s="91" t="s">
        <v>1173</v>
      </c>
      <c r="N290" s="99" t="s">
        <v>1514</v>
      </c>
      <c r="O290" s="100">
        <v>200116000</v>
      </c>
      <c r="P290" s="101"/>
      <c r="Q290" s="102"/>
      <c r="R290" s="103"/>
      <c r="S290" s="100"/>
      <c r="T290" s="104">
        <f t="shared" si="43"/>
        <v>200116000</v>
      </c>
      <c r="U290" s="132">
        <v>179726900</v>
      </c>
      <c r="V290" s="105">
        <v>43599</v>
      </c>
      <c r="W290" s="105">
        <v>43600</v>
      </c>
      <c r="X290" s="105">
        <v>43691</v>
      </c>
      <c r="Y290" s="106">
        <v>90</v>
      </c>
      <c r="Z290" s="106"/>
      <c r="AA290" s="107"/>
      <c r="AB290" s="91"/>
      <c r="AC290" s="91" t="s">
        <v>1591</v>
      </c>
      <c r="AD290" s="91"/>
      <c r="AE290" s="91"/>
      <c r="AF290" s="108">
        <f t="shared" si="44"/>
        <v>0.89811359411541303</v>
      </c>
      <c r="AG290" s="109"/>
      <c r="AH290" s="130">
        <f>IF(SUMPRODUCT((A$14:A290=A290)*(B$14:B290=B290)*(C$14:C290=C290))&gt;1,0,1)</f>
        <v>1</v>
      </c>
      <c r="AI290" s="110" t="str">
        <f t="shared" si="39"/>
        <v>Contratos de prestación de servicios</v>
      </c>
      <c r="AJ290" s="110" t="str">
        <f t="shared" si="40"/>
        <v>Selección abreviada</v>
      </c>
      <c r="AK290" s="111" t="str">
        <f>IFERROR(VLOOKUP(F290,Tipo!$C$12:$C$27,1,FALSE),"NO")</f>
        <v xml:space="preserve">Selección abreviada por menor cuantía </v>
      </c>
      <c r="AL290" s="110" t="str">
        <f t="shared" si="41"/>
        <v>Inversión</v>
      </c>
      <c r="AM290" s="110">
        <f t="shared" si="42"/>
        <v>11</v>
      </c>
      <c r="AN290" s="58"/>
      <c r="AO290" s="58"/>
      <c r="AP290" s="58"/>
    </row>
    <row r="291" spans="1:42" s="57" customFormat="1" ht="27" customHeight="1" x14ac:dyDescent="0.25">
      <c r="A291" s="91">
        <v>2902019</v>
      </c>
      <c r="B291" s="106">
        <v>2019</v>
      </c>
      <c r="C291" s="92" t="s">
        <v>579</v>
      </c>
      <c r="D291" s="112" t="s">
        <v>161</v>
      </c>
      <c r="E291" s="92" t="s">
        <v>38</v>
      </c>
      <c r="F291" s="93" t="s">
        <v>182</v>
      </c>
      <c r="G291" s="94" t="s">
        <v>736</v>
      </c>
      <c r="H291" s="95" t="s">
        <v>156</v>
      </c>
      <c r="I291" s="96">
        <v>45</v>
      </c>
      <c r="J291" s="97" t="str">
        <f>IF(ISERROR(VLOOKUP(I291,Eje_Pilar!$C$2:$E$47,2,FALSE))," ",VLOOKUP(I291,Eje_Pilar!$C$2:$E$47,2,FALSE))</f>
        <v>Gobernanza e influencia local, regional e internacional</v>
      </c>
      <c r="K291" s="97" t="str">
        <f>IF(ISERROR(VLOOKUP(I291,Eje_Pilar!$C$2:$E$47,3,FALSE))," ",VLOOKUP(I291,Eje_Pilar!$C$2:$E$47,3,FALSE))</f>
        <v>Eje Transversal 4 Gobierno Legitimo, Fortalecimiento Local y Eficiencia</v>
      </c>
      <c r="L291" s="98" t="s">
        <v>885</v>
      </c>
      <c r="M291" s="91" t="s">
        <v>1174</v>
      </c>
      <c r="N291" s="99" t="s">
        <v>1515</v>
      </c>
      <c r="O291" s="100">
        <v>42930000</v>
      </c>
      <c r="P291" s="101"/>
      <c r="Q291" s="102"/>
      <c r="R291" s="103"/>
      <c r="S291" s="100"/>
      <c r="T291" s="104">
        <f t="shared" si="43"/>
        <v>42930000</v>
      </c>
      <c r="U291" s="132">
        <v>34821000</v>
      </c>
      <c r="V291" s="105">
        <v>43602</v>
      </c>
      <c r="W291" s="105">
        <v>43602</v>
      </c>
      <c r="X291" s="105">
        <v>43880</v>
      </c>
      <c r="Y291" s="106">
        <v>330</v>
      </c>
      <c r="Z291" s="106"/>
      <c r="AA291" s="107"/>
      <c r="AB291" s="91"/>
      <c r="AC291" s="91" t="s">
        <v>1591</v>
      </c>
      <c r="AD291" s="91"/>
      <c r="AE291" s="91"/>
      <c r="AF291" s="108">
        <f t="shared" si="44"/>
        <v>0.81111111111111112</v>
      </c>
      <c r="AG291" s="109"/>
      <c r="AH291" s="130">
        <f>IF(SUMPRODUCT((A$14:A291=A291)*(B$14:B291=B291)*(C$14:C291=C291))&gt;1,0,1)</f>
        <v>1</v>
      </c>
      <c r="AI291" s="110" t="str">
        <f t="shared" si="39"/>
        <v>Contratos de prestación de servicios profesionales y de apoyo a la gestión</v>
      </c>
      <c r="AJ291" s="110" t="str">
        <f t="shared" si="40"/>
        <v>Contratación directa</v>
      </c>
      <c r="AK291" s="111" t="str">
        <f>IFERROR(VLOOKUP(F291,Tipo!$C$12:$C$27,1,FALSE),"NO")</f>
        <v>Prestación de servicios profesionales y de apoyo a la gestión, o para la ejecución de trabajos artísticos que sólo puedan encomendarse a determinadas personas naturales;</v>
      </c>
      <c r="AL291" s="110" t="str">
        <f t="shared" si="41"/>
        <v>Inversión</v>
      </c>
      <c r="AM291" s="110">
        <f t="shared" si="42"/>
        <v>45</v>
      </c>
      <c r="AN291" s="58"/>
      <c r="AO291" s="58"/>
      <c r="AP291" s="58"/>
    </row>
    <row r="292" spans="1:42" s="57" customFormat="1" ht="27" customHeight="1" x14ac:dyDescent="0.25">
      <c r="A292" s="91">
        <v>2912019</v>
      </c>
      <c r="B292" s="106">
        <v>2019</v>
      </c>
      <c r="C292" s="92" t="s">
        <v>580</v>
      </c>
      <c r="D292" s="112" t="s">
        <v>161</v>
      </c>
      <c r="E292" s="92" t="s">
        <v>38</v>
      </c>
      <c r="F292" s="93" t="s">
        <v>182</v>
      </c>
      <c r="G292" s="94" t="s">
        <v>799</v>
      </c>
      <c r="H292" s="95" t="s">
        <v>156</v>
      </c>
      <c r="I292" s="96">
        <v>45</v>
      </c>
      <c r="J292" s="97" t="str">
        <f>IF(ISERROR(VLOOKUP(I292,Eje_Pilar!$C$2:$E$47,2,FALSE))," ",VLOOKUP(I292,Eje_Pilar!$C$2:$E$47,2,FALSE))</f>
        <v>Gobernanza e influencia local, regional e internacional</v>
      </c>
      <c r="K292" s="97" t="str">
        <f>IF(ISERROR(VLOOKUP(I292,Eje_Pilar!$C$2:$E$47,3,FALSE))," ",VLOOKUP(I292,Eje_Pilar!$C$2:$E$47,3,FALSE))</f>
        <v>Eje Transversal 4 Gobierno Legitimo, Fortalecimiento Local y Eficiencia</v>
      </c>
      <c r="L292" s="98" t="s">
        <v>885</v>
      </c>
      <c r="M292" s="91" t="s">
        <v>1175</v>
      </c>
      <c r="N292" s="99" t="s">
        <v>1516</v>
      </c>
      <c r="O292" s="100">
        <v>19800000</v>
      </c>
      <c r="P292" s="101"/>
      <c r="Q292" s="102"/>
      <c r="R292" s="103"/>
      <c r="S292" s="100"/>
      <c r="T292" s="104">
        <f t="shared" si="43"/>
        <v>19800000</v>
      </c>
      <c r="U292" s="132">
        <v>16566666</v>
      </c>
      <c r="V292" s="105">
        <v>43602</v>
      </c>
      <c r="W292" s="105">
        <v>43602</v>
      </c>
      <c r="X292" s="105">
        <v>43880</v>
      </c>
      <c r="Y292" s="106">
        <v>330</v>
      </c>
      <c r="Z292" s="106"/>
      <c r="AA292" s="107"/>
      <c r="AB292" s="91"/>
      <c r="AC292" s="91" t="s">
        <v>1591</v>
      </c>
      <c r="AD292" s="91"/>
      <c r="AE292" s="91"/>
      <c r="AF292" s="108">
        <f t="shared" si="44"/>
        <v>0.83670030303030307</v>
      </c>
      <c r="AG292" s="109"/>
      <c r="AH292" s="130">
        <f>IF(SUMPRODUCT((A$14:A292=A292)*(B$14:B292=B292)*(C$14:C292=C292))&gt;1,0,1)</f>
        <v>1</v>
      </c>
      <c r="AI292" s="110" t="str">
        <f t="shared" si="39"/>
        <v>Contratos de prestación de servicios profesionales y de apoyo a la gestión</v>
      </c>
      <c r="AJ292" s="110" t="str">
        <f t="shared" si="40"/>
        <v>Contratación directa</v>
      </c>
      <c r="AK292" s="111" t="str">
        <f>IFERROR(VLOOKUP(F292,Tipo!$C$12:$C$27,1,FALSE),"NO")</f>
        <v>Prestación de servicios profesionales y de apoyo a la gestión, o para la ejecución de trabajos artísticos que sólo puedan encomendarse a determinadas personas naturales;</v>
      </c>
      <c r="AL292" s="110" t="str">
        <f t="shared" si="41"/>
        <v>Inversión</v>
      </c>
      <c r="AM292" s="110">
        <f t="shared" si="42"/>
        <v>45</v>
      </c>
      <c r="AN292" s="58"/>
      <c r="AO292" s="58"/>
      <c r="AP292" s="58"/>
    </row>
    <row r="293" spans="1:42" s="57" customFormat="1" ht="27" customHeight="1" x14ac:dyDescent="0.25">
      <c r="A293" s="91">
        <v>2932019</v>
      </c>
      <c r="B293" s="106">
        <v>2019</v>
      </c>
      <c r="C293" s="92" t="s">
        <v>581</v>
      </c>
      <c r="D293" s="112" t="s">
        <v>161</v>
      </c>
      <c r="E293" s="92" t="s">
        <v>38</v>
      </c>
      <c r="F293" s="93" t="s">
        <v>182</v>
      </c>
      <c r="G293" s="94" t="s">
        <v>777</v>
      </c>
      <c r="H293" s="95" t="s">
        <v>156</v>
      </c>
      <c r="I293" s="96">
        <v>4</v>
      </c>
      <c r="J293" s="97" t="str">
        <f>IF(ISERROR(VLOOKUP(I293,Eje_Pilar!$C$2:$E$47,2,FALSE))," ",VLOOKUP(I293,Eje_Pilar!$C$2:$E$47,2,FALSE))</f>
        <v>Familias protegidas y adaptadas al cambio climático</v>
      </c>
      <c r="K293" s="97" t="str">
        <f>IF(ISERROR(VLOOKUP(I293,Eje_Pilar!$C$2:$E$47,3,FALSE))," ",VLOOKUP(I293,Eje_Pilar!$C$2:$E$47,3,FALSE))</f>
        <v>Pilar 1 Igualdad de Calidad de Vida</v>
      </c>
      <c r="L293" s="98" t="s">
        <v>890</v>
      </c>
      <c r="M293" s="91" t="s">
        <v>1176</v>
      </c>
      <c r="N293" s="99" t="s">
        <v>1517</v>
      </c>
      <c r="O293" s="100">
        <v>17600000</v>
      </c>
      <c r="P293" s="101"/>
      <c r="Q293" s="102"/>
      <c r="R293" s="103"/>
      <c r="S293" s="100"/>
      <c r="T293" s="104">
        <f t="shared" si="43"/>
        <v>17600000</v>
      </c>
      <c r="U293" s="132">
        <v>12833333</v>
      </c>
      <c r="V293" s="105">
        <v>43621</v>
      </c>
      <c r="W293" s="105">
        <v>43622</v>
      </c>
      <c r="X293" s="105">
        <v>43501</v>
      </c>
      <c r="Y293" s="106">
        <v>330</v>
      </c>
      <c r="Z293" s="106"/>
      <c r="AA293" s="107"/>
      <c r="AB293" s="91"/>
      <c r="AC293" s="91" t="s">
        <v>1591</v>
      </c>
      <c r="AD293" s="91"/>
      <c r="AE293" s="91"/>
      <c r="AF293" s="108">
        <f t="shared" si="44"/>
        <v>0.72916664772727269</v>
      </c>
      <c r="AG293" s="109"/>
      <c r="AH293" s="130">
        <f>IF(SUMPRODUCT((A$14:A293=A293)*(B$14:B293=B293)*(C$14:C293=C293))&gt;1,0,1)</f>
        <v>1</v>
      </c>
      <c r="AI293" s="110" t="str">
        <f t="shared" si="39"/>
        <v>Contratos de prestación de servicios profesionales y de apoyo a la gestión</v>
      </c>
      <c r="AJ293" s="110" t="str">
        <f t="shared" si="40"/>
        <v>Contratación directa</v>
      </c>
      <c r="AK293" s="111" t="str">
        <f>IFERROR(VLOOKUP(F293,Tipo!$C$12:$C$27,1,FALSE),"NO")</f>
        <v>Prestación de servicios profesionales y de apoyo a la gestión, o para la ejecución de trabajos artísticos que sólo puedan encomendarse a determinadas personas naturales;</v>
      </c>
      <c r="AL293" s="110" t="str">
        <f t="shared" si="41"/>
        <v>Inversión</v>
      </c>
      <c r="AM293" s="110">
        <f t="shared" si="42"/>
        <v>4</v>
      </c>
      <c r="AN293" s="58"/>
      <c r="AO293" s="58"/>
      <c r="AP293" s="58"/>
    </row>
    <row r="294" spans="1:42" s="57" customFormat="1" ht="27" customHeight="1" x14ac:dyDescent="0.25">
      <c r="A294" s="91">
        <v>2942019</v>
      </c>
      <c r="B294" s="106">
        <v>2019</v>
      </c>
      <c r="C294" s="92" t="s">
        <v>582</v>
      </c>
      <c r="D294" s="112" t="s">
        <v>84</v>
      </c>
      <c r="E294" s="92" t="s">
        <v>157</v>
      </c>
      <c r="F294" s="93" t="s">
        <v>186</v>
      </c>
      <c r="G294" s="94" t="s">
        <v>804</v>
      </c>
      <c r="H294" s="95" t="s">
        <v>156</v>
      </c>
      <c r="I294" s="96">
        <v>11</v>
      </c>
      <c r="J294" s="97" t="str">
        <f>IF(ISERROR(VLOOKUP(I294,Eje_Pilar!$C$2:$E$47,2,FALSE))," ",VLOOKUP(I294,Eje_Pilar!$C$2:$E$47,2,FALSE))</f>
        <v>Mejores oportunidades para el desarrollo a través de la cultura, la recreación y el deporte</v>
      </c>
      <c r="K294" s="97" t="str">
        <f>IF(ISERROR(VLOOKUP(I294,Eje_Pilar!$C$2:$E$47,3,FALSE))," ",VLOOKUP(I294,Eje_Pilar!$C$2:$E$47,3,FALSE))</f>
        <v>Pilar 1 Igualdad de Calidad de Vida</v>
      </c>
      <c r="L294" s="98" t="s">
        <v>893</v>
      </c>
      <c r="M294" s="91" t="s">
        <v>1177</v>
      </c>
      <c r="N294" s="99" t="s">
        <v>1518</v>
      </c>
      <c r="O294" s="100">
        <v>15550000</v>
      </c>
      <c r="P294" s="101"/>
      <c r="Q294" s="102"/>
      <c r="R294" s="103"/>
      <c r="S294" s="100"/>
      <c r="T294" s="104">
        <f t="shared" si="43"/>
        <v>15550000</v>
      </c>
      <c r="U294" s="132">
        <v>15550000</v>
      </c>
      <c r="V294" s="105">
        <v>43615</v>
      </c>
      <c r="W294" s="105">
        <v>43622</v>
      </c>
      <c r="X294" s="105">
        <v>43682</v>
      </c>
      <c r="Y294" s="106">
        <v>60</v>
      </c>
      <c r="Z294" s="106"/>
      <c r="AA294" s="107"/>
      <c r="AB294" s="91"/>
      <c r="AC294" s="91" t="s">
        <v>1591</v>
      </c>
      <c r="AD294" s="91"/>
      <c r="AE294" s="91"/>
      <c r="AF294" s="108">
        <f t="shared" si="44"/>
        <v>1</v>
      </c>
      <c r="AG294" s="109"/>
      <c r="AH294" s="130">
        <f>IF(SUMPRODUCT((A$14:A294=A294)*(B$14:B294=B294)*(C$14:C294=C294))&gt;1,0,1)</f>
        <v>1</v>
      </c>
      <c r="AI294" s="110" t="str">
        <f t="shared" si="39"/>
        <v>Compraventa de bienes muebles</v>
      </c>
      <c r="AJ294" s="110" t="str">
        <f t="shared" si="40"/>
        <v>Contratación mínima cuantia</v>
      </c>
      <c r="AK294" s="111" t="str">
        <f>IFERROR(VLOOKUP(F294,Tipo!$C$12:$C$27,1,FALSE),"NO")</f>
        <v>NO</v>
      </c>
      <c r="AL294" s="110" t="str">
        <f t="shared" si="41"/>
        <v>Inversión</v>
      </c>
      <c r="AM294" s="110">
        <f t="shared" si="42"/>
        <v>11</v>
      </c>
      <c r="AN294" s="58"/>
      <c r="AO294" s="58"/>
      <c r="AP294" s="58"/>
    </row>
    <row r="295" spans="1:42" s="57" customFormat="1" ht="27" customHeight="1" x14ac:dyDescent="0.25">
      <c r="A295" s="91">
        <v>2952019</v>
      </c>
      <c r="B295" s="106">
        <v>2019</v>
      </c>
      <c r="C295" s="92" t="s">
        <v>583</v>
      </c>
      <c r="D295" s="112" t="s">
        <v>161</v>
      </c>
      <c r="E295" s="92" t="s">
        <v>38</v>
      </c>
      <c r="F295" s="93" t="s">
        <v>182</v>
      </c>
      <c r="G295" s="94" t="s">
        <v>805</v>
      </c>
      <c r="H295" s="95" t="s">
        <v>156</v>
      </c>
      <c r="I295" s="96">
        <v>45</v>
      </c>
      <c r="J295" s="97" t="str">
        <f>IF(ISERROR(VLOOKUP(I295,Eje_Pilar!$C$2:$E$47,2,FALSE))," ",VLOOKUP(I295,Eje_Pilar!$C$2:$E$47,2,FALSE))</f>
        <v>Gobernanza e influencia local, regional e internacional</v>
      </c>
      <c r="K295" s="97" t="str">
        <f>IF(ISERROR(VLOOKUP(I295,Eje_Pilar!$C$2:$E$47,3,FALSE))," ",VLOOKUP(I295,Eje_Pilar!$C$2:$E$47,3,FALSE))</f>
        <v>Eje Transversal 4 Gobierno Legitimo, Fortalecimiento Local y Eficiencia</v>
      </c>
      <c r="L295" s="98" t="s">
        <v>885</v>
      </c>
      <c r="M295" s="91" t="s">
        <v>1178</v>
      </c>
      <c r="N295" s="99" t="s">
        <v>1519</v>
      </c>
      <c r="O295" s="100">
        <v>13600000</v>
      </c>
      <c r="P295" s="101"/>
      <c r="Q295" s="102"/>
      <c r="R295" s="103"/>
      <c r="S295" s="100"/>
      <c r="T295" s="104">
        <f t="shared" si="43"/>
        <v>13600000</v>
      </c>
      <c r="U295" s="132">
        <v>9690000</v>
      </c>
      <c r="V295" s="105">
        <v>43621</v>
      </c>
      <c r="W295" s="105">
        <v>43626</v>
      </c>
      <c r="X295" s="105">
        <v>43870</v>
      </c>
      <c r="Y295" s="106">
        <v>240</v>
      </c>
      <c r="Z295" s="106"/>
      <c r="AA295" s="107"/>
      <c r="AB295" s="91"/>
      <c r="AC295" s="91" t="s">
        <v>1591</v>
      </c>
      <c r="AD295" s="91"/>
      <c r="AE295" s="91"/>
      <c r="AF295" s="108">
        <f t="shared" si="44"/>
        <v>0.71250000000000002</v>
      </c>
      <c r="AG295" s="109"/>
      <c r="AH295" s="130">
        <f>IF(SUMPRODUCT((A$14:A295=A295)*(B$14:B295=B295)*(C$14:C295=C295))&gt;1,0,1)</f>
        <v>1</v>
      </c>
      <c r="AI295" s="110" t="str">
        <f t="shared" si="39"/>
        <v>Contratos de prestación de servicios profesionales y de apoyo a la gestión</v>
      </c>
      <c r="AJ295" s="110" t="str">
        <f t="shared" si="40"/>
        <v>Contratación directa</v>
      </c>
      <c r="AK295" s="111" t="str">
        <f>IFERROR(VLOOKUP(F295,Tipo!$C$12:$C$27,1,FALSE),"NO")</f>
        <v>Prestación de servicios profesionales y de apoyo a la gestión, o para la ejecución de trabajos artísticos que sólo puedan encomendarse a determinadas personas naturales;</v>
      </c>
      <c r="AL295" s="110" t="str">
        <f t="shared" si="41"/>
        <v>Inversión</v>
      </c>
      <c r="AM295" s="110">
        <f t="shared" si="42"/>
        <v>45</v>
      </c>
      <c r="AN295" s="58"/>
      <c r="AO295" s="58"/>
      <c r="AP295" s="58"/>
    </row>
    <row r="296" spans="1:42" s="57" customFormat="1" ht="27" customHeight="1" x14ac:dyDescent="0.25">
      <c r="A296" s="91">
        <v>2962019</v>
      </c>
      <c r="B296" s="106">
        <v>2019</v>
      </c>
      <c r="C296" s="92" t="s">
        <v>584</v>
      </c>
      <c r="D296" s="112" t="s">
        <v>161</v>
      </c>
      <c r="E296" s="92" t="s">
        <v>38</v>
      </c>
      <c r="F296" s="93" t="s">
        <v>182</v>
      </c>
      <c r="G296" s="94" t="s">
        <v>805</v>
      </c>
      <c r="H296" s="95" t="s">
        <v>156</v>
      </c>
      <c r="I296" s="96">
        <v>45</v>
      </c>
      <c r="J296" s="97" t="str">
        <f>IF(ISERROR(VLOOKUP(I296,Eje_Pilar!$C$2:$E$47,2,FALSE))," ",VLOOKUP(I296,Eje_Pilar!$C$2:$E$47,2,FALSE))</f>
        <v>Gobernanza e influencia local, regional e internacional</v>
      </c>
      <c r="K296" s="97" t="str">
        <f>IF(ISERROR(VLOOKUP(I296,Eje_Pilar!$C$2:$E$47,3,FALSE))," ",VLOOKUP(I296,Eje_Pilar!$C$2:$E$47,3,FALSE))</f>
        <v>Eje Transversal 4 Gobierno Legitimo, Fortalecimiento Local y Eficiencia</v>
      </c>
      <c r="L296" s="98" t="s">
        <v>885</v>
      </c>
      <c r="M296" s="91" t="s">
        <v>1179</v>
      </c>
      <c r="N296" s="99" t="s">
        <v>1520</v>
      </c>
      <c r="O296" s="100">
        <v>13600000</v>
      </c>
      <c r="P296" s="101"/>
      <c r="Q296" s="102"/>
      <c r="R296" s="103"/>
      <c r="S296" s="100"/>
      <c r="T296" s="104">
        <f t="shared" si="43"/>
        <v>13600000</v>
      </c>
      <c r="U296" s="132">
        <v>10030000</v>
      </c>
      <c r="V296" s="105">
        <v>43614</v>
      </c>
      <c r="W296" s="105">
        <v>43620</v>
      </c>
      <c r="X296" s="105">
        <v>43865</v>
      </c>
      <c r="Y296" s="106">
        <v>240</v>
      </c>
      <c r="Z296" s="106"/>
      <c r="AA296" s="107"/>
      <c r="AB296" s="91"/>
      <c r="AC296" s="91" t="s">
        <v>1591</v>
      </c>
      <c r="AD296" s="91"/>
      <c r="AE296" s="91"/>
      <c r="AF296" s="108">
        <f t="shared" si="44"/>
        <v>0.73750000000000004</v>
      </c>
      <c r="AG296" s="109"/>
      <c r="AH296" s="130">
        <f>IF(SUMPRODUCT((A$14:A296=A296)*(B$14:B296=B296)*(C$14:C296=C296))&gt;1,0,1)</f>
        <v>1</v>
      </c>
      <c r="AI296" s="110" t="str">
        <f t="shared" si="39"/>
        <v>Contratos de prestación de servicios profesionales y de apoyo a la gestión</v>
      </c>
      <c r="AJ296" s="110" t="str">
        <f t="shared" si="40"/>
        <v>Contratación directa</v>
      </c>
      <c r="AK296" s="111" t="str">
        <f>IFERROR(VLOOKUP(F296,Tipo!$C$12:$C$27,1,FALSE),"NO")</f>
        <v>Prestación de servicios profesionales y de apoyo a la gestión, o para la ejecución de trabajos artísticos que sólo puedan encomendarse a determinadas personas naturales;</v>
      </c>
      <c r="AL296" s="110" t="str">
        <f t="shared" si="41"/>
        <v>Inversión</v>
      </c>
      <c r="AM296" s="110">
        <f t="shared" si="42"/>
        <v>45</v>
      </c>
      <c r="AN296" s="58"/>
      <c r="AO296" s="58"/>
      <c r="AP296" s="58"/>
    </row>
    <row r="297" spans="1:42" s="57" customFormat="1" ht="27" customHeight="1" x14ac:dyDescent="0.25">
      <c r="A297" s="91">
        <v>2972019</v>
      </c>
      <c r="B297" s="106">
        <v>2019</v>
      </c>
      <c r="C297" s="92" t="s">
        <v>585</v>
      </c>
      <c r="D297" s="112" t="s">
        <v>161</v>
      </c>
      <c r="E297" s="92" t="s">
        <v>38</v>
      </c>
      <c r="F297" s="93" t="s">
        <v>182</v>
      </c>
      <c r="G297" s="94" t="s">
        <v>806</v>
      </c>
      <c r="H297" s="95" t="s">
        <v>156</v>
      </c>
      <c r="I297" s="96">
        <v>45</v>
      </c>
      <c r="J297" s="97" t="str">
        <f>IF(ISERROR(VLOOKUP(I297,Eje_Pilar!$C$2:$E$47,2,FALSE))," ",VLOOKUP(I297,Eje_Pilar!$C$2:$E$47,2,FALSE))</f>
        <v>Gobernanza e influencia local, regional e internacional</v>
      </c>
      <c r="K297" s="97" t="str">
        <f>IF(ISERROR(VLOOKUP(I297,Eje_Pilar!$C$2:$E$47,3,FALSE))," ",VLOOKUP(I297,Eje_Pilar!$C$2:$E$47,3,FALSE))</f>
        <v>Eje Transversal 4 Gobierno Legitimo, Fortalecimiento Local y Eficiencia</v>
      </c>
      <c r="L297" s="98" t="s">
        <v>885</v>
      </c>
      <c r="M297" s="91" t="s">
        <v>1180</v>
      </c>
      <c r="N297" s="99" t="s">
        <v>1521</v>
      </c>
      <c r="O297" s="100">
        <v>18080000</v>
      </c>
      <c r="P297" s="101"/>
      <c r="Q297" s="102"/>
      <c r="R297" s="103"/>
      <c r="S297" s="100"/>
      <c r="T297" s="104">
        <f t="shared" si="43"/>
        <v>18080000</v>
      </c>
      <c r="U297" s="132">
        <v>14012000</v>
      </c>
      <c r="V297" s="105">
        <v>43636</v>
      </c>
      <c r="W297" s="105">
        <v>43641</v>
      </c>
      <c r="X297" s="105">
        <v>43885</v>
      </c>
      <c r="Y297" s="106">
        <v>330</v>
      </c>
      <c r="Z297" s="106"/>
      <c r="AA297" s="107"/>
      <c r="AB297" s="91"/>
      <c r="AC297" s="91" t="s">
        <v>1591</v>
      </c>
      <c r="AD297" s="91"/>
      <c r="AE297" s="91"/>
      <c r="AF297" s="108">
        <f t="shared" si="44"/>
        <v>0.77500000000000002</v>
      </c>
      <c r="AG297" s="109"/>
      <c r="AH297" s="130">
        <f>IF(SUMPRODUCT((A$14:A297=A297)*(B$14:B297=B297)*(C$14:C297=C297))&gt;1,0,1)</f>
        <v>1</v>
      </c>
      <c r="AI297" s="110" t="str">
        <f t="shared" si="39"/>
        <v>Contratos de prestación de servicios profesionales y de apoyo a la gestión</v>
      </c>
      <c r="AJ297" s="110" t="str">
        <f t="shared" si="40"/>
        <v>Contratación directa</v>
      </c>
      <c r="AK297" s="111" t="str">
        <f>IFERROR(VLOOKUP(F297,Tipo!$C$12:$C$27,1,FALSE),"NO")</f>
        <v>Prestación de servicios profesionales y de apoyo a la gestión, o para la ejecución de trabajos artísticos que sólo puedan encomendarse a determinadas personas naturales;</v>
      </c>
      <c r="AL297" s="110" t="str">
        <f t="shared" si="41"/>
        <v>Inversión</v>
      </c>
      <c r="AM297" s="110">
        <f t="shared" si="42"/>
        <v>45</v>
      </c>
      <c r="AN297" s="58"/>
      <c r="AO297" s="58"/>
      <c r="AP297" s="58"/>
    </row>
    <row r="298" spans="1:42" s="57" customFormat="1" ht="27" customHeight="1" x14ac:dyDescent="0.25">
      <c r="A298" s="91">
        <v>2982019</v>
      </c>
      <c r="B298" s="106">
        <v>2019</v>
      </c>
      <c r="C298" s="92" t="s">
        <v>586</v>
      </c>
      <c r="D298" s="112" t="s">
        <v>161</v>
      </c>
      <c r="E298" s="92" t="s">
        <v>38</v>
      </c>
      <c r="F298" s="93" t="s">
        <v>182</v>
      </c>
      <c r="G298" s="94" t="s">
        <v>807</v>
      </c>
      <c r="H298" s="95" t="s">
        <v>156</v>
      </c>
      <c r="I298" s="96">
        <v>18</v>
      </c>
      <c r="J298" s="97" t="str">
        <f>IF(ISERROR(VLOOKUP(I298,Eje_Pilar!$C$2:$E$47,2,FALSE))," ",VLOOKUP(I298,Eje_Pilar!$C$2:$E$47,2,FALSE))</f>
        <v>Mejor movilidad para todos</v>
      </c>
      <c r="K298" s="97" t="str">
        <f>IF(ISERROR(VLOOKUP(I298,Eje_Pilar!$C$2:$E$47,3,FALSE))," ",VLOOKUP(I298,Eje_Pilar!$C$2:$E$47,3,FALSE))</f>
        <v>Pilar 2 Democracía Urbana</v>
      </c>
      <c r="L298" s="98" t="s">
        <v>886</v>
      </c>
      <c r="M298" s="91" t="s">
        <v>1181</v>
      </c>
      <c r="N298" s="99" t="s">
        <v>1522</v>
      </c>
      <c r="O298" s="100">
        <v>17600000</v>
      </c>
      <c r="P298" s="101"/>
      <c r="Q298" s="102"/>
      <c r="R298" s="103"/>
      <c r="S298" s="100"/>
      <c r="T298" s="104">
        <f t="shared" si="43"/>
        <v>17600000</v>
      </c>
      <c r="U298" s="132">
        <v>11880000</v>
      </c>
      <c r="V298" s="105">
        <v>43635</v>
      </c>
      <c r="W298" s="105">
        <v>43635</v>
      </c>
      <c r="X298" s="105">
        <v>43879</v>
      </c>
      <c r="Y298" s="106">
        <v>240</v>
      </c>
      <c r="Z298" s="106"/>
      <c r="AA298" s="107"/>
      <c r="AB298" s="91"/>
      <c r="AC298" s="91" t="s">
        <v>1591</v>
      </c>
      <c r="AD298" s="91"/>
      <c r="AE298" s="91"/>
      <c r="AF298" s="108">
        <f t="shared" si="44"/>
        <v>0.67500000000000004</v>
      </c>
      <c r="AG298" s="109"/>
      <c r="AH298" s="130">
        <f>IF(SUMPRODUCT((A$14:A298=A298)*(B$14:B298=B298)*(C$14:C298=C298))&gt;1,0,1)</f>
        <v>1</v>
      </c>
      <c r="AI298" s="110" t="str">
        <f t="shared" si="39"/>
        <v>Contratos de prestación de servicios profesionales y de apoyo a la gestión</v>
      </c>
      <c r="AJ298" s="110" t="str">
        <f t="shared" si="40"/>
        <v>Contratación directa</v>
      </c>
      <c r="AK298" s="111" t="str">
        <f>IFERROR(VLOOKUP(F298,Tipo!$C$12:$C$27,1,FALSE),"NO")</f>
        <v>Prestación de servicios profesionales y de apoyo a la gestión, o para la ejecución de trabajos artísticos que sólo puedan encomendarse a determinadas personas naturales;</v>
      </c>
      <c r="AL298" s="110" t="str">
        <f t="shared" si="41"/>
        <v>Inversión</v>
      </c>
      <c r="AM298" s="110">
        <f t="shared" si="42"/>
        <v>18</v>
      </c>
      <c r="AN298" s="58"/>
      <c r="AO298" s="58"/>
      <c r="AP298" s="58"/>
    </row>
    <row r="299" spans="1:42" s="57" customFormat="1" ht="27" customHeight="1" x14ac:dyDescent="0.25">
      <c r="A299" s="91">
        <v>2992019</v>
      </c>
      <c r="B299" s="106">
        <v>2019</v>
      </c>
      <c r="C299" s="92" t="s">
        <v>587</v>
      </c>
      <c r="D299" s="112" t="s">
        <v>161</v>
      </c>
      <c r="E299" s="92" t="s">
        <v>38</v>
      </c>
      <c r="F299" s="93" t="s">
        <v>182</v>
      </c>
      <c r="G299" s="94" t="s">
        <v>808</v>
      </c>
      <c r="H299" s="95" t="s">
        <v>156</v>
      </c>
      <c r="I299" s="96">
        <v>45</v>
      </c>
      <c r="J299" s="97" t="str">
        <f>IF(ISERROR(VLOOKUP(I299,Eje_Pilar!$C$2:$E$47,2,FALSE))," ",VLOOKUP(I299,Eje_Pilar!$C$2:$E$47,2,FALSE))</f>
        <v>Gobernanza e influencia local, regional e internacional</v>
      </c>
      <c r="K299" s="97" t="str">
        <f>IF(ISERROR(VLOOKUP(I299,Eje_Pilar!$C$2:$E$47,3,FALSE))," ",VLOOKUP(I299,Eje_Pilar!$C$2:$E$47,3,FALSE))</f>
        <v>Eje Transversal 4 Gobierno Legitimo, Fortalecimiento Local y Eficiencia</v>
      </c>
      <c r="L299" s="98" t="s">
        <v>885</v>
      </c>
      <c r="M299" s="91" t="s">
        <v>1182</v>
      </c>
      <c r="N299" s="99" t="s">
        <v>1523</v>
      </c>
      <c r="O299" s="100">
        <v>48600000</v>
      </c>
      <c r="P299" s="101"/>
      <c r="Q299" s="102"/>
      <c r="R299" s="103"/>
      <c r="S299" s="100"/>
      <c r="T299" s="104">
        <f t="shared" si="43"/>
        <v>48600000</v>
      </c>
      <c r="U299" s="132">
        <v>38340000</v>
      </c>
      <c r="V299" s="105">
        <v>43609</v>
      </c>
      <c r="W299" s="105">
        <v>43612</v>
      </c>
      <c r="X299" s="105">
        <v>43887</v>
      </c>
      <c r="Y299" s="106">
        <v>240</v>
      </c>
      <c r="Z299" s="106"/>
      <c r="AA299" s="107"/>
      <c r="AB299" s="91"/>
      <c r="AC299" s="91" t="s">
        <v>1591</v>
      </c>
      <c r="AD299" s="91"/>
      <c r="AE299" s="91"/>
      <c r="AF299" s="108">
        <f t="shared" si="44"/>
        <v>0.78888888888888886</v>
      </c>
      <c r="AG299" s="109"/>
      <c r="AH299" s="130">
        <f>IF(SUMPRODUCT((A$14:A299=A299)*(B$14:B299=B299)*(C$14:C299=C299))&gt;1,0,1)</f>
        <v>1</v>
      </c>
      <c r="AI299" s="110" t="str">
        <f t="shared" si="39"/>
        <v>Contratos de prestación de servicios profesionales y de apoyo a la gestión</v>
      </c>
      <c r="AJ299" s="110" t="str">
        <f t="shared" si="40"/>
        <v>Contratación directa</v>
      </c>
      <c r="AK299" s="111" t="str">
        <f>IFERROR(VLOOKUP(F299,Tipo!$C$12:$C$27,1,FALSE),"NO")</f>
        <v>Prestación de servicios profesionales y de apoyo a la gestión, o para la ejecución de trabajos artísticos que sólo puedan encomendarse a determinadas personas naturales;</v>
      </c>
      <c r="AL299" s="110" t="str">
        <f t="shared" si="41"/>
        <v>Inversión</v>
      </c>
      <c r="AM299" s="110">
        <f t="shared" si="42"/>
        <v>45</v>
      </c>
      <c r="AN299" s="58"/>
      <c r="AO299" s="58"/>
      <c r="AP299" s="58"/>
    </row>
    <row r="300" spans="1:42" s="57" customFormat="1" ht="27" customHeight="1" x14ac:dyDescent="0.25">
      <c r="A300" s="91">
        <v>3372019</v>
      </c>
      <c r="B300" s="106">
        <v>2019</v>
      </c>
      <c r="C300" s="92" t="s">
        <v>588</v>
      </c>
      <c r="D300" s="112" t="s">
        <v>159</v>
      </c>
      <c r="E300" s="92" t="s">
        <v>162</v>
      </c>
      <c r="F300" s="93" t="s">
        <v>186</v>
      </c>
      <c r="G300" s="94" t="s">
        <v>809</v>
      </c>
      <c r="H300" s="95" t="s">
        <v>156</v>
      </c>
      <c r="I300" s="96">
        <v>11</v>
      </c>
      <c r="J300" s="97" t="str">
        <f>IF(ISERROR(VLOOKUP(I300,Eje_Pilar!$C$2:$E$47,2,FALSE))," ",VLOOKUP(I300,Eje_Pilar!$C$2:$E$47,2,FALSE))</f>
        <v>Mejores oportunidades para el desarrollo a través de la cultura, la recreación y el deporte</v>
      </c>
      <c r="K300" s="97" t="str">
        <f>IF(ISERROR(VLOOKUP(I300,Eje_Pilar!$C$2:$E$47,3,FALSE))," ",VLOOKUP(I300,Eje_Pilar!$C$2:$E$47,3,FALSE))</f>
        <v>Pilar 1 Igualdad de Calidad de Vida</v>
      </c>
      <c r="L300" s="98" t="s">
        <v>893</v>
      </c>
      <c r="M300" s="91" t="s">
        <v>1183</v>
      </c>
      <c r="N300" s="99" t="s">
        <v>1524</v>
      </c>
      <c r="O300" s="100">
        <v>600010865</v>
      </c>
      <c r="P300" s="101"/>
      <c r="Q300" s="102"/>
      <c r="R300" s="103"/>
      <c r="S300" s="100"/>
      <c r="T300" s="104">
        <f t="shared" si="43"/>
        <v>600010865</v>
      </c>
      <c r="U300" s="132">
        <v>180003259</v>
      </c>
      <c r="V300" s="105">
        <v>43672</v>
      </c>
      <c r="W300" s="105">
        <v>43693</v>
      </c>
      <c r="X300" s="105">
        <v>43511</v>
      </c>
      <c r="Y300" s="106">
        <v>180</v>
      </c>
      <c r="Z300" s="106"/>
      <c r="AA300" s="107"/>
      <c r="AB300" s="91"/>
      <c r="AC300" s="91" t="s">
        <v>1591</v>
      </c>
      <c r="AD300" s="91"/>
      <c r="AE300" s="91"/>
      <c r="AF300" s="108">
        <f t="shared" si="44"/>
        <v>0.29999999916668174</v>
      </c>
      <c r="AG300" s="109"/>
      <c r="AH300" s="130">
        <f>IF(SUMPRODUCT((A$14:A300=A300)*(B$14:B300=B300)*(C$14:C300=C300))&gt;1,0,1)</f>
        <v>1</v>
      </c>
      <c r="AI300" s="110" t="str">
        <f t="shared" si="39"/>
        <v>Contratos de prestación de servicios</v>
      </c>
      <c r="AJ300" s="110" t="str">
        <f t="shared" si="40"/>
        <v>Licitación pública</v>
      </c>
      <c r="AK300" s="111" t="str">
        <f>IFERROR(VLOOKUP(F300,Tipo!$C$12:$C$27,1,FALSE),"NO")</f>
        <v>NO</v>
      </c>
      <c r="AL300" s="110" t="str">
        <f t="shared" si="41"/>
        <v>Inversión</v>
      </c>
      <c r="AM300" s="110">
        <f t="shared" si="42"/>
        <v>11</v>
      </c>
      <c r="AN300" s="58"/>
      <c r="AO300" s="58"/>
      <c r="AP300" s="58"/>
    </row>
    <row r="301" spans="1:42" s="57" customFormat="1" ht="27" customHeight="1" x14ac:dyDescent="0.25">
      <c r="A301" s="91">
        <v>3002019</v>
      </c>
      <c r="B301" s="106">
        <v>2019</v>
      </c>
      <c r="C301" s="92" t="s">
        <v>589</v>
      </c>
      <c r="D301" s="112" t="s">
        <v>153</v>
      </c>
      <c r="E301" s="92" t="s">
        <v>162</v>
      </c>
      <c r="F301" s="93" t="s">
        <v>186</v>
      </c>
      <c r="G301" s="94" t="s">
        <v>810</v>
      </c>
      <c r="H301" s="95" t="s">
        <v>156</v>
      </c>
      <c r="I301" s="96">
        <v>17</v>
      </c>
      <c r="J301" s="97" t="str">
        <f>IF(ISERROR(VLOOKUP(I301,Eje_Pilar!$C$2:$E$47,2,FALSE))," ",VLOOKUP(I301,Eje_Pilar!$C$2:$E$47,2,FALSE))</f>
        <v>Espacio público, derecho de todos</v>
      </c>
      <c r="K301" s="97" t="str">
        <f>IF(ISERROR(VLOOKUP(I301,Eje_Pilar!$C$2:$E$47,3,FALSE))," ",VLOOKUP(I301,Eje_Pilar!$C$2:$E$47,3,FALSE))</f>
        <v>Pilar 2 Democracía Urbana</v>
      </c>
      <c r="L301" s="98" t="s">
        <v>894</v>
      </c>
      <c r="M301" s="91" t="s">
        <v>1184</v>
      </c>
      <c r="N301" s="99" t="s">
        <v>1525</v>
      </c>
      <c r="O301" s="100">
        <v>4250000000</v>
      </c>
      <c r="P301" s="101"/>
      <c r="Q301" s="102"/>
      <c r="R301" s="103">
        <v>1</v>
      </c>
      <c r="S301" s="100">
        <v>1251471408</v>
      </c>
      <c r="T301" s="104">
        <f t="shared" si="43"/>
        <v>5501471408</v>
      </c>
      <c r="U301" s="132">
        <v>1923561151</v>
      </c>
      <c r="V301" s="105">
        <v>43613</v>
      </c>
      <c r="W301" s="105">
        <v>43672</v>
      </c>
      <c r="X301" s="105">
        <v>43946</v>
      </c>
      <c r="Y301" s="106">
        <v>270</v>
      </c>
      <c r="Z301" s="106"/>
      <c r="AA301" s="107"/>
      <c r="AB301" s="91"/>
      <c r="AC301" s="91" t="s">
        <v>1591</v>
      </c>
      <c r="AD301" s="91"/>
      <c r="AE301" s="91"/>
      <c r="AF301" s="108">
        <f t="shared" si="44"/>
        <v>0.34964485104891052</v>
      </c>
      <c r="AG301" s="109"/>
      <c r="AH301" s="130">
        <f>IF(SUMPRODUCT((A$14:A301=A301)*(B$14:B301=B301)*(C$14:C301=C301))&gt;1,0,1)</f>
        <v>1</v>
      </c>
      <c r="AI301" s="110" t="str">
        <f t="shared" si="39"/>
        <v>Obra pública</v>
      </c>
      <c r="AJ301" s="110" t="str">
        <f t="shared" si="40"/>
        <v>Licitación pública</v>
      </c>
      <c r="AK301" s="111" t="str">
        <f>IFERROR(VLOOKUP(F301,Tipo!$C$12:$C$27,1,FALSE),"NO")</f>
        <v>NO</v>
      </c>
      <c r="AL301" s="110" t="str">
        <f t="shared" si="41"/>
        <v>Inversión</v>
      </c>
      <c r="AM301" s="110">
        <f t="shared" si="42"/>
        <v>17</v>
      </c>
      <c r="AN301" s="58"/>
      <c r="AO301" s="58"/>
      <c r="AP301" s="58"/>
    </row>
    <row r="302" spans="1:42" s="57" customFormat="1" ht="27" customHeight="1" x14ac:dyDescent="0.25">
      <c r="A302" s="91">
        <v>3012019</v>
      </c>
      <c r="B302" s="106">
        <v>2019</v>
      </c>
      <c r="C302" s="92" t="s">
        <v>590</v>
      </c>
      <c r="D302" s="112" t="s">
        <v>161</v>
      </c>
      <c r="E302" s="92" t="s">
        <v>38</v>
      </c>
      <c r="F302" s="93" t="s">
        <v>182</v>
      </c>
      <c r="G302" s="94" t="s">
        <v>808</v>
      </c>
      <c r="H302" s="95" t="s">
        <v>156</v>
      </c>
      <c r="I302" s="96">
        <v>45</v>
      </c>
      <c r="J302" s="97" t="str">
        <f>IF(ISERROR(VLOOKUP(I302,Eje_Pilar!$C$2:$E$47,2,FALSE))," ",VLOOKUP(I302,Eje_Pilar!$C$2:$E$47,2,FALSE))</f>
        <v>Gobernanza e influencia local, regional e internacional</v>
      </c>
      <c r="K302" s="97" t="str">
        <f>IF(ISERROR(VLOOKUP(I302,Eje_Pilar!$C$2:$E$47,3,FALSE))," ",VLOOKUP(I302,Eje_Pilar!$C$2:$E$47,3,FALSE))</f>
        <v>Eje Transversal 4 Gobierno Legitimo, Fortalecimiento Local y Eficiencia</v>
      </c>
      <c r="L302" s="98" t="s">
        <v>885</v>
      </c>
      <c r="M302" s="91" t="s">
        <v>1185</v>
      </c>
      <c r="N302" s="99" t="s">
        <v>1526</v>
      </c>
      <c r="O302" s="100">
        <v>48600000</v>
      </c>
      <c r="P302" s="101"/>
      <c r="Q302" s="102"/>
      <c r="R302" s="103"/>
      <c r="S302" s="100"/>
      <c r="T302" s="104">
        <f t="shared" si="43"/>
        <v>48600000</v>
      </c>
      <c r="U302" s="132">
        <v>37080000</v>
      </c>
      <c r="V302" s="105">
        <v>43609</v>
      </c>
      <c r="W302" s="105">
        <v>43609</v>
      </c>
      <c r="X302" s="105">
        <v>43884</v>
      </c>
      <c r="Y302" s="106">
        <v>330</v>
      </c>
      <c r="Z302" s="106"/>
      <c r="AA302" s="107"/>
      <c r="AB302" s="91"/>
      <c r="AC302" s="91" t="s">
        <v>1591</v>
      </c>
      <c r="AD302" s="91"/>
      <c r="AE302" s="91"/>
      <c r="AF302" s="108">
        <f t="shared" si="44"/>
        <v>0.76296296296296295</v>
      </c>
      <c r="AG302" s="109"/>
      <c r="AH302" s="130">
        <f>IF(SUMPRODUCT((A$14:A302=A302)*(B$14:B302=B302)*(C$14:C302=C302))&gt;1,0,1)</f>
        <v>1</v>
      </c>
      <c r="AI302" s="110" t="str">
        <f t="shared" si="39"/>
        <v>Contratos de prestación de servicios profesionales y de apoyo a la gestión</v>
      </c>
      <c r="AJ302" s="110" t="str">
        <f t="shared" si="40"/>
        <v>Contratación directa</v>
      </c>
      <c r="AK302" s="111" t="str">
        <f>IFERROR(VLOOKUP(F302,Tipo!$C$12:$C$27,1,FALSE),"NO")</f>
        <v>Prestación de servicios profesionales y de apoyo a la gestión, o para la ejecución de trabajos artísticos que sólo puedan encomendarse a determinadas personas naturales;</v>
      </c>
      <c r="AL302" s="110" t="str">
        <f t="shared" si="41"/>
        <v>Inversión</v>
      </c>
      <c r="AM302" s="110">
        <f t="shared" si="42"/>
        <v>45</v>
      </c>
      <c r="AN302" s="58"/>
      <c r="AO302" s="58"/>
      <c r="AP302" s="58"/>
    </row>
    <row r="303" spans="1:42" s="57" customFormat="1" ht="27" customHeight="1" x14ac:dyDescent="0.25">
      <c r="A303" s="91">
        <v>3022019</v>
      </c>
      <c r="B303" s="106">
        <v>2019</v>
      </c>
      <c r="C303" s="92" t="s">
        <v>591</v>
      </c>
      <c r="D303" s="112" t="s">
        <v>161</v>
      </c>
      <c r="E303" s="92" t="s">
        <v>38</v>
      </c>
      <c r="F303" s="93" t="s">
        <v>182</v>
      </c>
      <c r="G303" s="94" t="s">
        <v>805</v>
      </c>
      <c r="H303" s="95" t="s">
        <v>156</v>
      </c>
      <c r="I303" s="96">
        <v>45</v>
      </c>
      <c r="J303" s="97" t="str">
        <f>IF(ISERROR(VLOOKUP(I303,Eje_Pilar!$C$2:$E$47,2,FALSE))," ",VLOOKUP(I303,Eje_Pilar!$C$2:$E$47,2,FALSE))</f>
        <v>Gobernanza e influencia local, regional e internacional</v>
      </c>
      <c r="K303" s="97" t="str">
        <f>IF(ISERROR(VLOOKUP(I303,Eje_Pilar!$C$2:$E$47,3,FALSE))," ",VLOOKUP(I303,Eje_Pilar!$C$2:$E$47,3,FALSE))</f>
        <v>Eje Transversal 4 Gobierno Legitimo, Fortalecimiento Local y Eficiencia</v>
      </c>
      <c r="L303" s="98" t="s">
        <v>885</v>
      </c>
      <c r="M303" s="91" t="s">
        <v>1186</v>
      </c>
      <c r="N303" s="99" t="s">
        <v>1527</v>
      </c>
      <c r="O303" s="100">
        <v>13600000</v>
      </c>
      <c r="P303" s="101"/>
      <c r="Q303" s="102"/>
      <c r="R303" s="103"/>
      <c r="S303" s="100"/>
      <c r="T303" s="104">
        <f t="shared" si="43"/>
        <v>13600000</v>
      </c>
      <c r="U303" s="132">
        <v>9916666</v>
      </c>
      <c r="V303" s="105">
        <v>43616</v>
      </c>
      <c r="W303" s="105">
        <v>43616</v>
      </c>
      <c r="X303" s="105">
        <v>43865</v>
      </c>
      <c r="Y303" s="106">
        <v>240</v>
      </c>
      <c r="Z303" s="106"/>
      <c r="AA303" s="107"/>
      <c r="AB303" s="91"/>
      <c r="AC303" s="91" t="s">
        <v>1591</v>
      </c>
      <c r="AD303" s="91"/>
      <c r="AE303" s="91"/>
      <c r="AF303" s="108">
        <f t="shared" si="44"/>
        <v>0.72916661764705881</v>
      </c>
      <c r="AG303" s="109"/>
      <c r="AH303" s="130">
        <f>IF(SUMPRODUCT((A$14:A303=A303)*(B$14:B303=B303)*(C$14:C303=C303))&gt;1,0,1)</f>
        <v>1</v>
      </c>
      <c r="AI303" s="110" t="str">
        <f t="shared" si="39"/>
        <v>Contratos de prestación de servicios profesionales y de apoyo a la gestión</v>
      </c>
      <c r="AJ303" s="110" t="str">
        <f t="shared" si="40"/>
        <v>Contratación directa</v>
      </c>
      <c r="AK303" s="111" t="str">
        <f>IFERROR(VLOOKUP(F303,Tipo!$C$12:$C$27,1,FALSE),"NO")</f>
        <v>Prestación de servicios profesionales y de apoyo a la gestión, o para la ejecución de trabajos artísticos que sólo puedan encomendarse a determinadas personas naturales;</v>
      </c>
      <c r="AL303" s="110" t="str">
        <f t="shared" si="41"/>
        <v>Inversión</v>
      </c>
      <c r="AM303" s="110">
        <f t="shared" si="42"/>
        <v>45</v>
      </c>
      <c r="AN303" s="58"/>
      <c r="AO303" s="58"/>
      <c r="AP303" s="58"/>
    </row>
    <row r="304" spans="1:42" s="57" customFormat="1" ht="27" customHeight="1" x14ac:dyDescent="0.25">
      <c r="A304" s="91">
        <v>3032019</v>
      </c>
      <c r="B304" s="106">
        <v>2019</v>
      </c>
      <c r="C304" s="92" t="s">
        <v>592</v>
      </c>
      <c r="D304" s="112" t="s">
        <v>159</v>
      </c>
      <c r="E304" s="92" t="s">
        <v>160</v>
      </c>
      <c r="F304" s="93" t="s">
        <v>169</v>
      </c>
      <c r="G304" s="94" t="s">
        <v>811</v>
      </c>
      <c r="H304" s="95" t="s">
        <v>156</v>
      </c>
      <c r="I304" s="96">
        <v>45</v>
      </c>
      <c r="J304" s="97" t="str">
        <f>IF(ISERROR(VLOOKUP(I304,Eje_Pilar!$C$2:$E$47,2,FALSE))," ",VLOOKUP(I304,Eje_Pilar!$C$2:$E$47,2,FALSE))</f>
        <v>Gobernanza e influencia local, regional e internacional</v>
      </c>
      <c r="K304" s="97" t="str">
        <f>IF(ISERROR(VLOOKUP(I304,Eje_Pilar!$C$2:$E$47,3,FALSE))," ",VLOOKUP(I304,Eje_Pilar!$C$2:$E$47,3,FALSE))</f>
        <v>Eje Transversal 4 Gobierno Legitimo, Fortalecimiento Local y Eficiencia</v>
      </c>
      <c r="L304" s="98" t="s">
        <v>885</v>
      </c>
      <c r="M304" s="91" t="s">
        <v>1187</v>
      </c>
      <c r="N304" s="99" t="s">
        <v>1528</v>
      </c>
      <c r="O304" s="100">
        <v>200000000</v>
      </c>
      <c r="P304" s="101"/>
      <c r="Q304" s="102"/>
      <c r="R304" s="103">
        <v>1</v>
      </c>
      <c r="S304" s="100">
        <v>100000000</v>
      </c>
      <c r="T304" s="104">
        <f t="shared" si="43"/>
        <v>300000000</v>
      </c>
      <c r="U304" s="132">
        <v>142317407</v>
      </c>
      <c r="V304" s="105">
        <v>43614</v>
      </c>
      <c r="W304" s="105">
        <v>43630</v>
      </c>
      <c r="X304" s="105">
        <v>43874</v>
      </c>
      <c r="Y304" s="106">
        <v>240</v>
      </c>
      <c r="Z304" s="106"/>
      <c r="AA304" s="107"/>
      <c r="AB304" s="91"/>
      <c r="AC304" s="91" t="s">
        <v>1591</v>
      </c>
      <c r="AD304" s="91"/>
      <c r="AE304" s="91"/>
      <c r="AF304" s="108">
        <f t="shared" si="44"/>
        <v>0.47439135666666665</v>
      </c>
      <c r="AG304" s="109"/>
      <c r="AH304" s="130">
        <f>IF(SUMPRODUCT((A$14:A304=A304)*(B$14:B304=B304)*(C$14:C304=C304))&gt;1,0,1)</f>
        <v>1</v>
      </c>
      <c r="AI304" s="110" t="str">
        <f t="shared" si="39"/>
        <v>Contratos de prestación de servicios</v>
      </c>
      <c r="AJ304" s="110" t="str">
        <f t="shared" si="40"/>
        <v>Selección abreviada</v>
      </c>
      <c r="AK304" s="111" t="str">
        <f>IFERROR(VLOOKUP(F304,Tipo!$C$12:$C$27,1,FALSE),"NO")</f>
        <v xml:space="preserve">Selección abreviada por menor cuantía </v>
      </c>
      <c r="AL304" s="110" t="str">
        <f t="shared" si="41"/>
        <v>Inversión</v>
      </c>
      <c r="AM304" s="110">
        <f t="shared" si="42"/>
        <v>45</v>
      </c>
      <c r="AN304" s="58"/>
      <c r="AO304" s="58"/>
      <c r="AP304" s="58"/>
    </row>
    <row r="305" spans="1:42" s="57" customFormat="1" ht="27" customHeight="1" x14ac:dyDescent="0.25">
      <c r="A305" s="91">
        <v>3042019</v>
      </c>
      <c r="B305" s="106">
        <v>2019</v>
      </c>
      <c r="C305" s="92" t="s">
        <v>593</v>
      </c>
      <c r="D305" s="112" t="s">
        <v>161</v>
      </c>
      <c r="E305" s="92" t="s">
        <v>38</v>
      </c>
      <c r="F305" s="93" t="s">
        <v>182</v>
      </c>
      <c r="G305" s="94" t="s">
        <v>812</v>
      </c>
      <c r="H305" s="95" t="s">
        <v>156</v>
      </c>
      <c r="I305" s="96">
        <v>18</v>
      </c>
      <c r="J305" s="97" t="str">
        <f>IF(ISERROR(VLOOKUP(I305,Eje_Pilar!$C$2:$E$47,2,FALSE))," ",VLOOKUP(I305,Eje_Pilar!$C$2:$E$47,2,FALSE))</f>
        <v>Mejor movilidad para todos</v>
      </c>
      <c r="K305" s="97" t="str">
        <f>IF(ISERROR(VLOOKUP(I305,Eje_Pilar!$C$2:$E$47,3,FALSE))," ",VLOOKUP(I305,Eje_Pilar!$C$2:$E$47,3,FALSE))</f>
        <v>Pilar 2 Democracía Urbana</v>
      </c>
      <c r="L305" s="98" t="s">
        <v>886</v>
      </c>
      <c r="M305" s="91" t="s">
        <v>1188</v>
      </c>
      <c r="N305" s="99" t="s">
        <v>1529</v>
      </c>
      <c r="O305" s="100">
        <v>37350000</v>
      </c>
      <c r="P305" s="101"/>
      <c r="Q305" s="102"/>
      <c r="R305" s="103"/>
      <c r="S305" s="100"/>
      <c r="T305" s="104">
        <f t="shared" si="43"/>
        <v>37350000</v>
      </c>
      <c r="U305" s="132">
        <v>24208333</v>
      </c>
      <c r="V305" s="105">
        <v>43614</v>
      </c>
      <c r="W305" s="105">
        <v>43614</v>
      </c>
      <c r="X305" s="105">
        <v>43895</v>
      </c>
      <c r="Y305" s="106">
        <v>330</v>
      </c>
      <c r="Z305" s="106"/>
      <c r="AA305" s="107"/>
      <c r="AB305" s="91"/>
      <c r="AC305" s="91" t="s">
        <v>1591</v>
      </c>
      <c r="AD305" s="91"/>
      <c r="AE305" s="91"/>
      <c r="AF305" s="108">
        <f t="shared" si="44"/>
        <v>0.64814813922356096</v>
      </c>
      <c r="AG305" s="109"/>
      <c r="AH305" s="130">
        <f>IF(SUMPRODUCT((A$14:A305=A305)*(B$14:B305=B305)*(C$14:C305=C305))&gt;1,0,1)</f>
        <v>1</v>
      </c>
      <c r="AI305" s="110" t="str">
        <f t="shared" ref="AI305:AI370" si="45">IFERROR(VLOOKUP(D305,tipo,1,FALSE),"NO")</f>
        <v>Contratos de prestación de servicios profesionales y de apoyo a la gestión</v>
      </c>
      <c r="AJ305" s="110" t="str">
        <f t="shared" ref="AJ305:AJ370" si="46">IFERROR(VLOOKUP(E305,modal,1,FALSE),"NO")</f>
        <v>Contratación directa</v>
      </c>
      <c r="AK305" s="111" t="str">
        <f>IFERROR(VLOOKUP(F305,Tipo!$C$12:$C$27,1,FALSE),"NO")</f>
        <v>Prestación de servicios profesionales y de apoyo a la gestión, o para la ejecución de trabajos artísticos que sólo puedan encomendarse a determinadas personas naturales;</v>
      </c>
      <c r="AL305" s="110" t="str">
        <f t="shared" ref="AL305:AL370" si="47">IFERROR(VLOOKUP(H305,afectacion,1,FALSE),"NO")</f>
        <v>Inversión</v>
      </c>
      <c r="AM305" s="110">
        <f t="shared" ref="AM305:AM370" si="48">IFERROR(VLOOKUP(I305,programa,1,FALSE),"NO")</f>
        <v>18</v>
      </c>
      <c r="AN305" s="58"/>
      <c r="AO305" s="58"/>
      <c r="AP305" s="58"/>
    </row>
    <row r="306" spans="1:42" s="57" customFormat="1" ht="27" customHeight="1" x14ac:dyDescent="0.25">
      <c r="A306" s="91">
        <v>364682019</v>
      </c>
      <c r="B306" s="106">
        <v>2019</v>
      </c>
      <c r="C306" s="92" t="s">
        <v>594</v>
      </c>
      <c r="D306" s="112" t="s">
        <v>84</v>
      </c>
      <c r="E306" s="92" t="s">
        <v>160</v>
      </c>
      <c r="F306" s="93" t="s">
        <v>167</v>
      </c>
      <c r="G306" s="94" t="s">
        <v>813</v>
      </c>
      <c r="H306" s="95" t="s">
        <v>156</v>
      </c>
      <c r="I306" s="96">
        <v>45</v>
      </c>
      <c r="J306" s="97" t="str">
        <f>IF(ISERROR(VLOOKUP(I306,Eje_Pilar!$C$2:$E$47,2,FALSE))," ",VLOOKUP(I306,Eje_Pilar!$C$2:$E$47,2,FALSE))</f>
        <v>Gobernanza e influencia local, regional e internacional</v>
      </c>
      <c r="K306" s="97" t="str">
        <f>IF(ISERROR(VLOOKUP(I306,Eje_Pilar!$C$2:$E$47,3,FALSE))," ",VLOOKUP(I306,Eje_Pilar!$C$2:$E$47,3,FALSE))</f>
        <v>Eje Transversal 4 Gobierno Legitimo, Fortalecimiento Local y Eficiencia</v>
      </c>
      <c r="L306" s="98" t="s">
        <v>885</v>
      </c>
      <c r="M306" s="91" t="s">
        <v>1189</v>
      </c>
      <c r="N306" s="99" t="s">
        <v>1530</v>
      </c>
      <c r="O306" s="100">
        <v>42490722</v>
      </c>
      <c r="P306" s="101"/>
      <c r="Q306" s="102"/>
      <c r="R306" s="103"/>
      <c r="S306" s="100"/>
      <c r="T306" s="104">
        <f t="shared" ref="T306:T370" si="49">+O306+Q306+S306</f>
        <v>42490722</v>
      </c>
      <c r="U306" s="132">
        <v>4512932</v>
      </c>
      <c r="V306" s="105">
        <v>43539</v>
      </c>
      <c r="W306" s="105">
        <v>43539</v>
      </c>
      <c r="X306" s="105">
        <v>43584</v>
      </c>
      <c r="Y306" s="106">
        <v>30</v>
      </c>
      <c r="Z306" s="106"/>
      <c r="AA306" s="107"/>
      <c r="AB306" s="91"/>
      <c r="AC306" s="91" t="s">
        <v>1591</v>
      </c>
      <c r="AD306" s="91"/>
      <c r="AE306" s="91"/>
      <c r="AF306" s="108">
        <f t="shared" si="44"/>
        <v>0.10620982152291976</v>
      </c>
      <c r="AG306" s="109"/>
      <c r="AH306" s="130">
        <f>IF(SUMPRODUCT((A$14:A306=A306)*(B$14:B306=B306)*(C$14:C306=C306))&gt;1,0,1)</f>
        <v>1</v>
      </c>
      <c r="AI306" s="110" t="str">
        <f t="shared" si="45"/>
        <v>Compraventa de bienes muebles</v>
      </c>
      <c r="AJ306" s="110" t="str">
        <f t="shared" si="46"/>
        <v>Selección abreviada</v>
      </c>
      <c r="AK306" s="111" t="str">
        <f>IFERROR(VLOOKUP(F306,Tipo!$C$12:$C$27,1,FALSE),"NO")</f>
        <v xml:space="preserve">Acuerdo marco de precios </v>
      </c>
      <c r="AL306" s="110" t="str">
        <f t="shared" si="47"/>
        <v>Inversión</v>
      </c>
      <c r="AM306" s="110">
        <f t="shared" si="48"/>
        <v>45</v>
      </c>
      <c r="AN306" s="58"/>
      <c r="AO306" s="58"/>
      <c r="AP306" s="58"/>
    </row>
    <row r="307" spans="1:42" s="57" customFormat="1" ht="27" customHeight="1" x14ac:dyDescent="0.25">
      <c r="A307" s="91">
        <v>366772019</v>
      </c>
      <c r="B307" s="106">
        <v>2019</v>
      </c>
      <c r="C307" s="92" t="s">
        <v>595</v>
      </c>
      <c r="D307" s="112" t="s">
        <v>84</v>
      </c>
      <c r="E307" s="92" t="s">
        <v>160</v>
      </c>
      <c r="F307" s="93" t="s">
        <v>167</v>
      </c>
      <c r="G307" s="94" t="s">
        <v>813</v>
      </c>
      <c r="H307" s="95" t="s">
        <v>156</v>
      </c>
      <c r="I307" s="96">
        <v>45</v>
      </c>
      <c r="J307" s="97" t="str">
        <f>IF(ISERROR(VLOOKUP(I307,Eje_Pilar!$C$2:$E$47,2,FALSE))," ",VLOOKUP(I307,Eje_Pilar!$C$2:$E$47,2,FALSE))</f>
        <v>Gobernanza e influencia local, regional e internacional</v>
      </c>
      <c r="K307" s="97" t="str">
        <f>IF(ISERROR(VLOOKUP(I307,Eje_Pilar!$C$2:$E$47,3,FALSE))," ",VLOOKUP(I307,Eje_Pilar!$C$2:$E$47,3,FALSE))</f>
        <v>Eje Transversal 4 Gobierno Legitimo, Fortalecimiento Local y Eficiencia</v>
      </c>
      <c r="L307" s="98" t="s">
        <v>885</v>
      </c>
      <c r="M307" s="91" t="s">
        <v>1189</v>
      </c>
      <c r="N307" s="99" t="s">
        <v>1530</v>
      </c>
      <c r="O307" s="100">
        <v>1475186</v>
      </c>
      <c r="P307" s="101"/>
      <c r="Q307" s="102"/>
      <c r="R307" s="103"/>
      <c r="S307" s="100"/>
      <c r="T307" s="104">
        <f t="shared" si="49"/>
        <v>1475186</v>
      </c>
      <c r="U307" s="132">
        <v>1475186</v>
      </c>
      <c r="V307" s="105">
        <v>43550</v>
      </c>
      <c r="W307" s="105">
        <v>43550</v>
      </c>
      <c r="X307" s="105">
        <v>43594</v>
      </c>
      <c r="Y307" s="106">
        <v>60</v>
      </c>
      <c r="Z307" s="106"/>
      <c r="AA307" s="107"/>
      <c r="AB307" s="91"/>
      <c r="AC307" s="91" t="s">
        <v>1591</v>
      </c>
      <c r="AD307" s="91"/>
      <c r="AE307" s="91"/>
      <c r="AF307" s="108">
        <f t="shared" si="44"/>
        <v>1</v>
      </c>
      <c r="AG307" s="109"/>
      <c r="AH307" s="130">
        <f>IF(SUMPRODUCT((A$14:A307=A307)*(B$14:B307=B307)*(C$14:C307=C307))&gt;1,0,1)</f>
        <v>1</v>
      </c>
      <c r="AI307" s="110" t="str">
        <f t="shared" si="45"/>
        <v>Compraventa de bienes muebles</v>
      </c>
      <c r="AJ307" s="110" t="str">
        <f t="shared" si="46"/>
        <v>Selección abreviada</v>
      </c>
      <c r="AK307" s="111" t="str">
        <f>IFERROR(VLOOKUP(F307,Tipo!$C$12:$C$27,1,FALSE),"NO")</f>
        <v xml:space="preserve">Acuerdo marco de precios </v>
      </c>
      <c r="AL307" s="110" t="str">
        <f t="shared" si="47"/>
        <v>Inversión</v>
      </c>
      <c r="AM307" s="110">
        <f t="shared" si="48"/>
        <v>45</v>
      </c>
      <c r="AN307" s="58"/>
      <c r="AO307" s="58"/>
      <c r="AP307" s="58"/>
    </row>
    <row r="308" spans="1:42" s="57" customFormat="1" ht="27" customHeight="1" x14ac:dyDescent="0.25">
      <c r="A308" s="91">
        <v>369902019</v>
      </c>
      <c r="B308" s="106">
        <v>2019</v>
      </c>
      <c r="C308" s="92" t="s">
        <v>596</v>
      </c>
      <c r="D308" s="112" t="s">
        <v>84</v>
      </c>
      <c r="E308" s="92" t="s">
        <v>160</v>
      </c>
      <c r="F308" s="93" t="s">
        <v>167</v>
      </c>
      <c r="G308" s="94" t="s">
        <v>814</v>
      </c>
      <c r="H308" s="95" t="s">
        <v>156</v>
      </c>
      <c r="I308" s="96">
        <v>45</v>
      </c>
      <c r="J308" s="97" t="str">
        <f>IF(ISERROR(VLOOKUP(I308,Eje_Pilar!$C$2:$E$47,2,FALSE))," ",VLOOKUP(I308,Eje_Pilar!$C$2:$E$47,2,FALSE))</f>
        <v>Gobernanza e influencia local, regional e internacional</v>
      </c>
      <c r="K308" s="97" t="str">
        <f>IF(ISERROR(VLOOKUP(I308,Eje_Pilar!$C$2:$E$47,3,FALSE))," ",VLOOKUP(I308,Eje_Pilar!$C$2:$E$47,3,FALSE))</f>
        <v>Eje Transversal 4 Gobierno Legitimo, Fortalecimiento Local y Eficiencia</v>
      </c>
      <c r="L308" s="98" t="s">
        <v>885</v>
      </c>
      <c r="M308" s="91" t="s">
        <v>1190</v>
      </c>
      <c r="N308" s="99" t="s">
        <v>1531</v>
      </c>
      <c r="O308" s="100">
        <v>20286000</v>
      </c>
      <c r="P308" s="101"/>
      <c r="Q308" s="102"/>
      <c r="R308" s="103"/>
      <c r="S308" s="100"/>
      <c r="T308" s="104">
        <f t="shared" si="49"/>
        <v>20286000</v>
      </c>
      <c r="U308" s="132">
        <v>9982000</v>
      </c>
      <c r="V308" s="105">
        <v>43560</v>
      </c>
      <c r="W308" s="105">
        <v>43560</v>
      </c>
      <c r="X308" s="105">
        <v>43620</v>
      </c>
      <c r="Y308" s="106">
        <v>60</v>
      </c>
      <c r="Z308" s="106"/>
      <c r="AA308" s="107"/>
      <c r="AB308" s="91"/>
      <c r="AC308" s="91" t="s">
        <v>1591</v>
      </c>
      <c r="AD308" s="91"/>
      <c r="AE308" s="91"/>
      <c r="AF308" s="108">
        <f t="shared" si="44"/>
        <v>0.49206349206349204</v>
      </c>
      <c r="AG308" s="109"/>
      <c r="AH308" s="130">
        <f>IF(SUMPRODUCT((A$14:A308=A308)*(B$14:B308=B308)*(C$14:C308=C308))&gt;1,0,1)</f>
        <v>1</v>
      </c>
      <c r="AI308" s="110" t="str">
        <f t="shared" si="45"/>
        <v>Compraventa de bienes muebles</v>
      </c>
      <c r="AJ308" s="110" t="str">
        <f t="shared" si="46"/>
        <v>Selección abreviada</v>
      </c>
      <c r="AK308" s="111" t="str">
        <f>IFERROR(VLOOKUP(F308,Tipo!$C$12:$C$27,1,FALSE),"NO")</f>
        <v xml:space="preserve">Acuerdo marco de precios </v>
      </c>
      <c r="AL308" s="110" t="str">
        <f t="shared" si="47"/>
        <v>Inversión</v>
      </c>
      <c r="AM308" s="110">
        <f t="shared" si="48"/>
        <v>45</v>
      </c>
      <c r="AN308" s="58"/>
      <c r="AO308" s="58"/>
      <c r="AP308" s="58"/>
    </row>
    <row r="309" spans="1:42" s="57" customFormat="1" ht="27" customHeight="1" x14ac:dyDescent="0.25">
      <c r="A309" s="91">
        <v>370922019</v>
      </c>
      <c r="B309" s="106">
        <v>2019</v>
      </c>
      <c r="C309" s="92" t="s">
        <v>597</v>
      </c>
      <c r="D309" s="112" t="s">
        <v>84</v>
      </c>
      <c r="E309" s="92" t="s">
        <v>160</v>
      </c>
      <c r="F309" s="93" t="s">
        <v>167</v>
      </c>
      <c r="G309" s="94" t="s">
        <v>815</v>
      </c>
      <c r="H309" s="95" t="s">
        <v>156</v>
      </c>
      <c r="I309" s="96">
        <v>4</v>
      </c>
      <c r="J309" s="97" t="str">
        <f>IF(ISERROR(VLOOKUP(I309,Eje_Pilar!$C$2:$E$47,2,FALSE))," ",VLOOKUP(I309,Eje_Pilar!$C$2:$E$47,2,FALSE))</f>
        <v>Familias protegidas y adaptadas al cambio climático</v>
      </c>
      <c r="K309" s="97" t="str">
        <f>IF(ISERROR(VLOOKUP(I309,Eje_Pilar!$C$2:$E$47,3,FALSE))," ",VLOOKUP(I309,Eje_Pilar!$C$2:$E$47,3,FALSE))</f>
        <v>Pilar 1 Igualdad de Calidad de Vida</v>
      </c>
      <c r="L309" s="98" t="s">
        <v>890</v>
      </c>
      <c r="M309" s="91" t="s">
        <v>1191</v>
      </c>
      <c r="N309" s="99" t="s">
        <v>1532</v>
      </c>
      <c r="O309" s="100">
        <v>77220202</v>
      </c>
      <c r="P309" s="101"/>
      <c r="Q309" s="102"/>
      <c r="R309" s="103"/>
      <c r="S309" s="100"/>
      <c r="T309" s="104">
        <f t="shared" si="49"/>
        <v>77220202</v>
      </c>
      <c r="U309" s="134">
        <v>92443061</v>
      </c>
      <c r="V309" s="105">
        <v>43566</v>
      </c>
      <c r="W309" s="105">
        <v>43565</v>
      </c>
      <c r="X309" s="105">
        <v>43616</v>
      </c>
      <c r="Y309" s="106">
        <v>30</v>
      </c>
      <c r="Z309" s="106"/>
      <c r="AA309" s="107"/>
      <c r="AB309" s="91"/>
      <c r="AC309" s="91"/>
      <c r="AD309" s="91" t="s">
        <v>1591</v>
      </c>
      <c r="AE309" s="91"/>
      <c r="AF309" s="108">
        <f t="shared" si="44"/>
        <v>1.1971357054984135</v>
      </c>
      <c r="AG309" s="109"/>
      <c r="AH309" s="130">
        <f>IF(SUMPRODUCT((A$14:A309=A309)*(B$14:B309=B309)*(C$14:C309=C309))&gt;1,0,1)</f>
        <v>1</v>
      </c>
      <c r="AI309" s="110" t="str">
        <f t="shared" si="45"/>
        <v>Compraventa de bienes muebles</v>
      </c>
      <c r="AJ309" s="110" t="str">
        <f t="shared" si="46"/>
        <v>Selección abreviada</v>
      </c>
      <c r="AK309" s="111" t="str">
        <f>IFERROR(VLOOKUP(F309,Tipo!$C$12:$C$27,1,FALSE),"NO")</f>
        <v xml:space="preserve">Acuerdo marco de precios </v>
      </c>
      <c r="AL309" s="110" t="str">
        <f t="shared" si="47"/>
        <v>Inversión</v>
      </c>
      <c r="AM309" s="110">
        <f t="shared" si="48"/>
        <v>4</v>
      </c>
      <c r="AN309" s="58"/>
      <c r="AO309" s="58"/>
      <c r="AP309" s="58"/>
    </row>
    <row r="310" spans="1:42" s="57" customFormat="1" ht="27" customHeight="1" x14ac:dyDescent="0.25">
      <c r="A310" s="91">
        <v>3052019</v>
      </c>
      <c r="B310" s="106">
        <v>2019</v>
      </c>
      <c r="C310" s="92" t="s">
        <v>598</v>
      </c>
      <c r="D310" s="112" t="s">
        <v>153</v>
      </c>
      <c r="E310" s="92" t="s">
        <v>162</v>
      </c>
      <c r="F310" s="93" t="s">
        <v>186</v>
      </c>
      <c r="G310" s="94" t="s">
        <v>816</v>
      </c>
      <c r="H310" s="95" t="s">
        <v>156</v>
      </c>
      <c r="I310" s="96">
        <v>45</v>
      </c>
      <c r="J310" s="97" t="str">
        <f>IF(ISERROR(VLOOKUP(I310,Eje_Pilar!$C$2:$E$47,2,FALSE))," ",VLOOKUP(I310,Eje_Pilar!$C$2:$E$47,2,FALSE))</f>
        <v>Gobernanza e influencia local, regional e internacional</v>
      </c>
      <c r="K310" s="97" t="str">
        <f>IF(ISERROR(VLOOKUP(I310,Eje_Pilar!$C$2:$E$47,3,FALSE))," ",VLOOKUP(I310,Eje_Pilar!$C$2:$E$47,3,FALSE))</f>
        <v>Eje Transversal 4 Gobierno Legitimo, Fortalecimiento Local y Eficiencia</v>
      </c>
      <c r="L310" s="98" t="s">
        <v>895</v>
      </c>
      <c r="M310" s="91" t="s">
        <v>1192</v>
      </c>
      <c r="N310" s="99" t="s">
        <v>1533</v>
      </c>
      <c r="O310" s="100">
        <v>1089962959</v>
      </c>
      <c r="P310" s="101"/>
      <c r="Q310" s="102"/>
      <c r="R310" s="103"/>
      <c r="S310" s="100"/>
      <c r="T310" s="104">
        <f t="shared" si="49"/>
        <v>1089962959</v>
      </c>
      <c r="U310" s="132">
        <v>681776461</v>
      </c>
      <c r="V310" s="105">
        <v>43629</v>
      </c>
      <c r="W310" s="105">
        <v>43678</v>
      </c>
      <c r="X310" s="105">
        <v>43861</v>
      </c>
      <c r="Y310" s="106">
        <v>150</v>
      </c>
      <c r="Z310" s="106"/>
      <c r="AA310" s="107"/>
      <c r="AB310" s="91"/>
      <c r="AC310" s="91" t="s">
        <v>1591</v>
      </c>
      <c r="AD310" s="91"/>
      <c r="AE310" s="91"/>
      <c r="AF310" s="108">
        <f t="shared" si="44"/>
        <v>0.62550424798426563</v>
      </c>
      <c r="AG310" s="109"/>
      <c r="AH310" s="130">
        <f>IF(SUMPRODUCT((A$14:A310=A310)*(B$14:B310=B310)*(C$14:C310=C310))&gt;1,0,1)</f>
        <v>1</v>
      </c>
      <c r="AI310" s="110" t="str">
        <f t="shared" si="45"/>
        <v>Obra pública</v>
      </c>
      <c r="AJ310" s="110" t="str">
        <f t="shared" si="46"/>
        <v>Licitación pública</v>
      </c>
      <c r="AK310" s="111" t="str">
        <f>IFERROR(VLOOKUP(F310,Tipo!$C$12:$C$27,1,FALSE),"NO")</f>
        <v>NO</v>
      </c>
      <c r="AL310" s="110" t="str">
        <f t="shared" si="47"/>
        <v>Inversión</v>
      </c>
      <c r="AM310" s="110">
        <f t="shared" si="48"/>
        <v>45</v>
      </c>
      <c r="AN310" s="58"/>
      <c r="AO310" s="58"/>
      <c r="AP310" s="58"/>
    </row>
    <row r="311" spans="1:42" s="57" customFormat="1" ht="27" customHeight="1" x14ac:dyDescent="0.25">
      <c r="A311" s="91">
        <v>3062019</v>
      </c>
      <c r="B311" s="106">
        <v>2019</v>
      </c>
      <c r="C311" s="92" t="s">
        <v>599</v>
      </c>
      <c r="D311" s="112" t="s">
        <v>161</v>
      </c>
      <c r="E311" s="92" t="s">
        <v>38</v>
      </c>
      <c r="F311" s="93" t="s">
        <v>182</v>
      </c>
      <c r="G311" s="94" t="s">
        <v>817</v>
      </c>
      <c r="H311" s="95" t="s">
        <v>156</v>
      </c>
      <c r="I311" s="96">
        <v>45</v>
      </c>
      <c r="J311" s="97" t="str">
        <f>IF(ISERROR(VLOOKUP(I311,Eje_Pilar!$C$2:$E$47,2,FALSE))," ",VLOOKUP(I311,Eje_Pilar!$C$2:$E$47,2,FALSE))</f>
        <v>Gobernanza e influencia local, regional e internacional</v>
      </c>
      <c r="K311" s="97" t="str">
        <f>IF(ISERROR(VLOOKUP(I311,Eje_Pilar!$C$2:$E$47,3,FALSE))," ",VLOOKUP(I311,Eje_Pilar!$C$2:$E$47,3,FALSE))</f>
        <v>Eje Transversal 4 Gobierno Legitimo, Fortalecimiento Local y Eficiencia</v>
      </c>
      <c r="L311" s="98" t="s">
        <v>885</v>
      </c>
      <c r="M311" s="91" t="s">
        <v>1193</v>
      </c>
      <c r="N311" s="99" t="s">
        <v>1534</v>
      </c>
      <c r="O311" s="100">
        <v>29050000</v>
      </c>
      <c r="P311" s="101"/>
      <c r="Q311" s="102"/>
      <c r="R311" s="103">
        <v>1</v>
      </c>
      <c r="S311" s="100">
        <v>2490000</v>
      </c>
      <c r="T311" s="104">
        <f t="shared" si="49"/>
        <v>31540000</v>
      </c>
      <c r="U311" s="132">
        <v>0</v>
      </c>
      <c r="V311" s="105">
        <v>43628</v>
      </c>
      <c r="W311" s="105">
        <v>43629</v>
      </c>
      <c r="X311" s="105">
        <v>43842</v>
      </c>
      <c r="Y311" s="106">
        <v>210</v>
      </c>
      <c r="Z311" s="106"/>
      <c r="AA311" s="107"/>
      <c r="AB311" s="91"/>
      <c r="AC311" s="91" t="s">
        <v>1591</v>
      </c>
      <c r="AD311" s="91"/>
      <c r="AE311" s="91"/>
      <c r="AF311" s="108">
        <f t="shared" si="44"/>
        <v>0</v>
      </c>
      <c r="AG311" s="109"/>
      <c r="AH311" s="130">
        <f>IF(SUMPRODUCT((A$14:A311=A311)*(B$14:B311=B311)*(C$14:C311=C311))&gt;1,0,1)</f>
        <v>1</v>
      </c>
      <c r="AI311" s="110" t="str">
        <f t="shared" si="45"/>
        <v>Contratos de prestación de servicios profesionales y de apoyo a la gestión</v>
      </c>
      <c r="AJ311" s="110" t="str">
        <f t="shared" si="46"/>
        <v>Contratación directa</v>
      </c>
      <c r="AK311" s="111" t="str">
        <f>IFERROR(VLOOKUP(F311,Tipo!$C$12:$C$27,1,FALSE),"NO")</f>
        <v>Prestación de servicios profesionales y de apoyo a la gestión, o para la ejecución de trabajos artísticos que sólo puedan encomendarse a determinadas personas naturales;</v>
      </c>
      <c r="AL311" s="110" t="str">
        <f t="shared" si="47"/>
        <v>Inversión</v>
      </c>
      <c r="AM311" s="110">
        <f t="shared" si="48"/>
        <v>45</v>
      </c>
      <c r="AN311" s="58"/>
      <c r="AO311" s="58"/>
      <c r="AP311" s="58"/>
    </row>
    <row r="312" spans="1:42" s="57" customFormat="1" ht="27" customHeight="1" x14ac:dyDescent="0.25">
      <c r="A312" s="91">
        <v>3072019</v>
      </c>
      <c r="B312" s="106">
        <v>2019</v>
      </c>
      <c r="C312" s="92" t="s">
        <v>600</v>
      </c>
      <c r="D312" s="112" t="s">
        <v>161</v>
      </c>
      <c r="E312" s="92" t="s">
        <v>38</v>
      </c>
      <c r="F312" s="93" t="s">
        <v>182</v>
      </c>
      <c r="G312" s="94" t="s">
        <v>805</v>
      </c>
      <c r="H312" s="95" t="s">
        <v>156</v>
      </c>
      <c r="I312" s="96">
        <v>45</v>
      </c>
      <c r="J312" s="97" t="str">
        <f>IF(ISERROR(VLOOKUP(I312,Eje_Pilar!$C$2:$E$47,2,FALSE))," ",VLOOKUP(I312,Eje_Pilar!$C$2:$E$47,2,FALSE))</f>
        <v>Gobernanza e influencia local, regional e internacional</v>
      </c>
      <c r="K312" s="97" t="str">
        <f>IF(ISERROR(VLOOKUP(I312,Eje_Pilar!$C$2:$E$47,3,FALSE))," ",VLOOKUP(I312,Eje_Pilar!$C$2:$E$47,3,FALSE))</f>
        <v>Eje Transversal 4 Gobierno Legitimo, Fortalecimiento Local y Eficiencia</v>
      </c>
      <c r="L312" s="98" t="s">
        <v>885</v>
      </c>
      <c r="M312" s="91" t="s">
        <v>1194</v>
      </c>
      <c r="N312" s="99" t="s">
        <v>1535</v>
      </c>
      <c r="O312" s="100">
        <v>13600000</v>
      </c>
      <c r="P312" s="101"/>
      <c r="Q312" s="102"/>
      <c r="R312" s="103"/>
      <c r="S312" s="100"/>
      <c r="T312" s="104">
        <f t="shared" si="49"/>
        <v>13600000</v>
      </c>
      <c r="U312" s="132">
        <v>9520000</v>
      </c>
      <c r="V312" s="105">
        <v>43628</v>
      </c>
      <c r="W312" s="105">
        <v>43629</v>
      </c>
      <c r="X312" s="105">
        <v>43873</v>
      </c>
      <c r="Y312" s="106">
        <v>240</v>
      </c>
      <c r="Z312" s="106"/>
      <c r="AA312" s="107"/>
      <c r="AB312" s="91"/>
      <c r="AC312" s="91" t="s">
        <v>1591</v>
      </c>
      <c r="AD312" s="91"/>
      <c r="AE312" s="91"/>
      <c r="AF312" s="108">
        <f t="shared" si="44"/>
        <v>0.7</v>
      </c>
      <c r="AG312" s="109"/>
      <c r="AH312" s="130">
        <f>IF(SUMPRODUCT((A$14:A312=A312)*(B$14:B312=B312)*(C$14:C312=C312))&gt;1,0,1)</f>
        <v>1</v>
      </c>
      <c r="AI312" s="110" t="str">
        <f t="shared" si="45"/>
        <v>Contratos de prestación de servicios profesionales y de apoyo a la gestión</v>
      </c>
      <c r="AJ312" s="110" t="str">
        <f t="shared" si="46"/>
        <v>Contratación directa</v>
      </c>
      <c r="AK312" s="111" t="str">
        <f>IFERROR(VLOOKUP(F312,Tipo!$C$12:$C$27,1,FALSE),"NO")</f>
        <v>Prestación de servicios profesionales y de apoyo a la gestión, o para la ejecución de trabajos artísticos que sólo puedan encomendarse a determinadas personas naturales;</v>
      </c>
      <c r="AL312" s="110" t="str">
        <f t="shared" si="47"/>
        <v>Inversión</v>
      </c>
      <c r="AM312" s="110">
        <f t="shared" si="48"/>
        <v>45</v>
      </c>
      <c r="AN312" s="58"/>
      <c r="AO312" s="58"/>
      <c r="AP312" s="58"/>
    </row>
    <row r="313" spans="1:42" s="57" customFormat="1" ht="27" customHeight="1" x14ac:dyDescent="0.25">
      <c r="A313" s="91">
        <v>3092019</v>
      </c>
      <c r="B313" s="106">
        <v>2019</v>
      </c>
      <c r="C313" s="92" t="s">
        <v>601</v>
      </c>
      <c r="D313" s="112" t="s">
        <v>161</v>
      </c>
      <c r="E313" s="92" t="s">
        <v>38</v>
      </c>
      <c r="F313" s="93" t="s">
        <v>182</v>
      </c>
      <c r="G313" s="94" t="s">
        <v>805</v>
      </c>
      <c r="H313" s="95" t="s">
        <v>156</v>
      </c>
      <c r="I313" s="96">
        <v>45</v>
      </c>
      <c r="J313" s="97" t="str">
        <f>IF(ISERROR(VLOOKUP(I313,Eje_Pilar!$C$2:$E$47,2,FALSE))," ",VLOOKUP(I313,Eje_Pilar!$C$2:$E$47,2,FALSE))</f>
        <v>Gobernanza e influencia local, regional e internacional</v>
      </c>
      <c r="K313" s="97" t="str">
        <f>IF(ISERROR(VLOOKUP(I313,Eje_Pilar!$C$2:$E$47,3,FALSE))," ",VLOOKUP(I313,Eje_Pilar!$C$2:$E$47,3,FALSE))</f>
        <v>Eje Transversal 4 Gobierno Legitimo, Fortalecimiento Local y Eficiencia</v>
      </c>
      <c r="L313" s="98" t="s">
        <v>885</v>
      </c>
      <c r="M313" s="91" t="s">
        <v>1195</v>
      </c>
      <c r="N313" s="99" t="s">
        <v>1536</v>
      </c>
      <c r="O313" s="100">
        <v>13600000</v>
      </c>
      <c r="P313" s="101"/>
      <c r="Q313" s="102"/>
      <c r="R313" s="103"/>
      <c r="S313" s="100"/>
      <c r="T313" s="104">
        <f t="shared" si="49"/>
        <v>13600000</v>
      </c>
      <c r="U313" s="132">
        <v>9350000</v>
      </c>
      <c r="V313" s="105">
        <v>43629</v>
      </c>
      <c r="W313" s="105">
        <v>43633</v>
      </c>
      <c r="X313" s="105">
        <v>43877</v>
      </c>
      <c r="Y313" s="106">
        <v>240</v>
      </c>
      <c r="Z313" s="106"/>
      <c r="AA313" s="107"/>
      <c r="AB313" s="91"/>
      <c r="AC313" s="91" t="s">
        <v>1591</v>
      </c>
      <c r="AD313" s="91"/>
      <c r="AE313" s="91"/>
      <c r="AF313" s="108">
        <f t="shared" si="44"/>
        <v>0.6875</v>
      </c>
      <c r="AG313" s="109"/>
      <c r="AH313" s="130">
        <f>IF(SUMPRODUCT((A$14:A313=A313)*(B$14:B313=B313)*(C$14:C313=C313))&gt;1,0,1)</f>
        <v>1</v>
      </c>
      <c r="AI313" s="110" t="str">
        <f t="shared" si="45"/>
        <v>Contratos de prestación de servicios profesionales y de apoyo a la gestión</v>
      </c>
      <c r="AJ313" s="110" t="str">
        <f t="shared" si="46"/>
        <v>Contratación directa</v>
      </c>
      <c r="AK313" s="111" t="str">
        <f>IFERROR(VLOOKUP(F313,Tipo!$C$12:$C$27,1,FALSE),"NO")</f>
        <v>Prestación de servicios profesionales y de apoyo a la gestión, o para la ejecución de trabajos artísticos que sólo puedan encomendarse a determinadas personas naturales;</v>
      </c>
      <c r="AL313" s="110" t="str">
        <f t="shared" si="47"/>
        <v>Inversión</v>
      </c>
      <c r="AM313" s="110">
        <f t="shared" si="48"/>
        <v>45</v>
      </c>
      <c r="AN313" s="58"/>
      <c r="AO313" s="58"/>
      <c r="AP313" s="58"/>
    </row>
    <row r="314" spans="1:42" s="57" customFormat="1" ht="27" customHeight="1" x14ac:dyDescent="0.25">
      <c r="A314" s="91">
        <v>3102019</v>
      </c>
      <c r="B314" s="106">
        <v>2019</v>
      </c>
      <c r="C314" s="92" t="s">
        <v>602</v>
      </c>
      <c r="D314" s="112" t="s">
        <v>161</v>
      </c>
      <c r="E314" s="92" t="s">
        <v>38</v>
      </c>
      <c r="F314" s="93" t="s">
        <v>182</v>
      </c>
      <c r="G314" s="94" t="s">
        <v>818</v>
      </c>
      <c r="H314" s="95" t="s">
        <v>156</v>
      </c>
      <c r="I314" s="96">
        <v>45</v>
      </c>
      <c r="J314" s="97" t="str">
        <f>IF(ISERROR(VLOOKUP(I314,Eje_Pilar!$C$2:$E$47,2,FALSE))," ",VLOOKUP(I314,Eje_Pilar!$C$2:$E$47,2,FALSE))</f>
        <v>Gobernanza e influencia local, regional e internacional</v>
      </c>
      <c r="K314" s="97" t="str">
        <f>IF(ISERROR(VLOOKUP(I314,Eje_Pilar!$C$2:$E$47,3,FALSE))," ",VLOOKUP(I314,Eje_Pilar!$C$2:$E$47,3,FALSE))</f>
        <v>Eje Transversal 4 Gobierno Legitimo, Fortalecimiento Local y Eficiencia</v>
      </c>
      <c r="L314" s="98" t="s">
        <v>885</v>
      </c>
      <c r="M314" s="91" t="s">
        <v>942</v>
      </c>
      <c r="N314" s="99" t="s">
        <v>1279</v>
      </c>
      <c r="O314" s="100">
        <v>38700000</v>
      </c>
      <c r="P314" s="101"/>
      <c r="Q314" s="102"/>
      <c r="R314" s="103"/>
      <c r="S314" s="100"/>
      <c r="T314" s="104">
        <f t="shared" si="49"/>
        <v>38700000</v>
      </c>
      <c r="U314" s="132">
        <v>24613966</v>
      </c>
      <c r="V314" s="105">
        <v>43630</v>
      </c>
      <c r="W314" s="105">
        <v>43630</v>
      </c>
      <c r="X314" s="105">
        <v>43903</v>
      </c>
      <c r="Y314" s="106">
        <v>270</v>
      </c>
      <c r="Z314" s="106"/>
      <c r="AA314" s="107"/>
      <c r="AB314" s="91"/>
      <c r="AC314" s="91" t="s">
        <v>1591</v>
      </c>
      <c r="AD314" s="91"/>
      <c r="AE314" s="91"/>
      <c r="AF314" s="108">
        <f t="shared" si="44"/>
        <v>0.6360197932816537</v>
      </c>
      <c r="AG314" s="109"/>
      <c r="AH314" s="130">
        <f>IF(SUMPRODUCT((A$14:A314=A314)*(B$14:B314=B314)*(C$14:C314=C314))&gt;1,0,1)</f>
        <v>1</v>
      </c>
      <c r="AI314" s="110" t="str">
        <f t="shared" si="45"/>
        <v>Contratos de prestación de servicios profesionales y de apoyo a la gestión</v>
      </c>
      <c r="AJ314" s="110" t="str">
        <f t="shared" si="46"/>
        <v>Contratación directa</v>
      </c>
      <c r="AK314" s="111" t="str">
        <f>IFERROR(VLOOKUP(F314,Tipo!$C$12:$C$27,1,FALSE),"NO")</f>
        <v>Prestación de servicios profesionales y de apoyo a la gestión, o para la ejecución de trabajos artísticos que sólo puedan encomendarse a determinadas personas naturales;</v>
      </c>
      <c r="AL314" s="110" t="str">
        <f t="shared" si="47"/>
        <v>Inversión</v>
      </c>
      <c r="AM314" s="110">
        <f t="shared" si="48"/>
        <v>45</v>
      </c>
      <c r="AN314" s="58"/>
      <c r="AO314" s="58"/>
      <c r="AP314" s="58"/>
    </row>
    <row r="315" spans="1:42" s="57" customFormat="1" ht="27" customHeight="1" x14ac:dyDescent="0.25">
      <c r="A315" s="91">
        <v>3112019</v>
      </c>
      <c r="B315" s="106">
        <v>2019</v>
      </c>
      <c r="C315" s="92" t="s">
        <v>603</v>
      </c>
      <c r="D315" s="112" t="s">
        <v>161</v>
      </c>
      <c r="E315" s="92" t="s">
        <v>38</v>
      </c>
      <c r="F315" s="93" t="s">
        <v>182</v>
      </c>
      <c r="G315" s="94" t="s">
        <v>819</v>
      </c>
      <c r="H315" s="95" t="s">
        <v>156</v>
      </c>
      <c r="I315" s="96">
        <v>45</v>
      </c>
      <c r="J315" s="97" t="str">
        <f>IF(ISERROR(VLOOKUP(I315,Eje_Pilar!$C$2:$E$47,2,FALSE))," ",VLOOKUP(I315,Eje_Pilar!$C$2:$E$47,2,FALSE))</f>
        <v>Gobernanza e influencia local, regional e internacional</v>
      </c>
      <c r="K315" s="97" t="str">
        <f>IF(ISERROR(VLOOKUP(I315,Eje_Pilar!$C$2:$E$47,3,FALSE))," ",VLOOKUP(I315,Eje_Pilar!$C$2:$E$47,3,FALSE))</f>
        <v>Eje Transversal 4 Gobierno Legitimo, Fortalecimiento Local y Eficiencia</v>
      </c>
      <c r="L315" s="98" t="s">
        <v>885</v>
      </c>
      <c r="M315" s="91" t="s">
        <v>1196</v>
      </c>
      <c r="N315" s="99" t="s">
        <v>1537</v>
      </c>
      <c r="O315" s="100">
        <v>17600000</v>
      </c>
      <c r="P315" s="101"/>
      <c r="Q315" s="102"/>
      <c r="R315" s="103"/>
      <c r="S315" s="100"/>
      <c r="T315" s="104">
        <f t="shared" si="49"/>
        <v>17600000</v>
      </c>
      <c r="U315" s="132">
        <v>12246666</v>
      </c>
      <c r="V315" s="105">
        <v>43633</v>
      </c>
      <c r="W315" s="105">
        <v>43633</v>
      </c>
      <c r="X315" s="105">
        <v>43877</v>
      </c>
      <c r="Y315" s="106">
        <v>240</v>
      </c>
      <c r="Z315" s="106"/>
      <c r="AA315" s="107"/>
      <c r="AB315" s="91"/>
      <c r="AC315" s="91" t="s">
        <v>1591</v>
      </c>
      <c r="AD315" s="91"/>
      <c r="AE315" s="91"/>
      <c r="AF315" s="108">
        <f t="shared" si="44"/>
        <v>0.69583329545454542</v>
      </c>
      <c r="AG315" s="109"/>
      <c r="AH315" s="130">
        <f>IF(SUMPRODUCT((A$14:A315=A315)*(B$14:B315=B315)*(C$14:C315=C315))&gt;1,0,1)</f>
        <v>1</v>
      </c>
      <c r="AI315" s="110" t="str">
        <f t="shared" si="45"/>
        <v>Contratos de prestación de servicios profesionales y de apoyo a la gestión</v>
      </c>
      <c r="AJ315" s="110" t="str">
        <f t="shared" si="46"/>
        <v>Contratación directa</v>
      </c>
      <c r="AK315" s="111" t="str">
        <f>IFERROR(VLOOKUP(F315,Tipo!$C$12:$C$27,1,FALSE),"NO")</f>
        <v>Prestación de servicios profesionales y de apoyo a la gestión, o para la ejecución de trabajos artísticos que sólo puedan encomendarse a determinadas personas naturales;</v>
      </c>
      <c r="AL315" s="110" t="str">
        <f t="shared" si="47"/>
        <v>Inversión</v>
      </c>
      <c r="AM315" s="110">
        <f t="shared" si="48"/>
        <v>45</v>
      </c>
      <c r="AN315" s="58"/>
      <c r="AO315" s="58"/>
      <c r="AP315" s="58"/>
    </row>
    <row r="316" spans="1:42" s="57" customFormat="1" ht="27" customHeight="1" x14ac:dyDescent="0.25">
      <c r="A316" s="91">
        <v>3122019</v>
      </c>
      <c r="B316" s="106">
        <v>2019</v>
      </c>
      <c r="C316" s="92" t="s">
        <v>604</v>
      </c>
      <c r="D316" s="112" t="s">
        <v>161</v>
      </c>
      <c r="E316" s="92" t="s">
        <v>38</v>
      </c>
      <c r="F316" s="93" t="s">
        <v>182</v>
      </c>
      <c r="G316" s="94" t="s">
        <v>820</v>
      </c>
      <c r="H316" s="95" t="s">
        <v>156</v>
      </c>
      <c r="I316" s="96">
        <v>18</v>
      </c>
      <c r="J316" s="97" t="str">
        <f>IF(ISERROR(VLOOKUP(I316,Eje_Pilar!$C$2:$E$47,2,FALSE))," ",VLOOKUP(I316,Eje_Pilar!$C$2:$E$47,2,FALSE))</f>
        <v>Mejor movilidad para todos</v>
      </c>
      <c r="K316" s="97" t="str">
        <f>IF(ISERROR(VLOOKUP(I316,Eje_Pilar!$C$2:$E$47,3,FALSE))," ",VLOOKUP(I316,Eje_Pilar!$C$2:$E$47,3,FALSE))</f>
        <v>Pilar 2 Democracía Urbana</v>
      </c>
      <c r="L316" s="98" t="s">
        <v>886</v>
      </c>
      <c r="M316" s="91" t="s">
        <v>1197</v>
      </c>
      <c r="N316" s="99" t="s">
        <v>1538</v>
      </c>
      <c r="O316" s="100">
        <v>15400000</v>
      </c>
      <c r="P316" s="101"/>
      <c r="Q316" s="102"/>
      <c r="R316" s="103">
        <v>1</v>
      </c>
      <c r="S316" s="100">
        <v>1026667</v>
      </c>
      <c r="T316" s="104">
        <f t="shared" si="49"/>
        <v>16426667</v>
      </c>
      <c r="U316" s="132">
        <v>12026666</v>
      </c>
      <c r="V316" s="105">
        <v>43630</v>
      </c>
      <c r="W316" s="105">
        <v>43633</v>
      </c>
      <c r="X316" s="105">
        <v>43846</v>
      </c>
      <c r="Y316" s="106">
        <v>210</v>
      </c>
      <c r="Z316" s="106"/>
      <c r="AA316" s="107"/>
      <c r="AB316" s="91"/>
      <c r="AC316" s="91" t="s">
        <v>1591</v>
      </c>
      <c r="AD316" s="91"/>
      <c r="AE316" s="91"/>
      <c r="AF316" s="108">
        <f t="shared" si="44"/>
        <v>0.73214280170164769</v>
      </c>
      <c r="AG316" s="109"/>
      <c r="AH316" s="130">
        <f>IF(SUMPRODUCT((A$14:A316=A316)*(B$14:B316=B316)*(C$14:C316=C316))&gt;1,0,1)</f>
        <v>1</v>
      </c>
      <c r="AI316" s="110" t="str">
        <f t="shared" si="45"/>
        <v>Contratos de prestación de servicios profesionales y de apoyo a la gestión</v>
      </c>
      <c r="AJ316" s="110" t="str">
        <f t="shared" si="46"/>
        <v>Contratación directa</v>
      </c>
      <c r="AK316" s="111" t="str">
        <f>IFERROR(VLOOKUP(F316,Tipo!$C$12:$C$27,1,FALSE),"NO")</f>
        <v>Prestación de servicios profesionales y de apoyo a la gestión, o para la ejecución de trabajos artísticos que sólo puedan encomendarse a determinadas personas naturales;</v>
      </c>
      <c r="AL316" s="110" t="str">
        <f t="shared" si="47"/>
        <v>Inversión</v>
      </c>
      <c r="AM316" s="110">
        <f t="shared" si="48"/>
        <v>18</v>
      </c>
      <c r="AN316" s="58"/>
      <c r="AO316" s="58"/>
      <c r="AP316" s="58"/>
    </row>
    <row r="317" spans="1:42" s="57" customFormat="1" ht="27" customHeight="1" x14ac:dyDescent="0.25">
      <c r="A317" s="91">
        <v>3142019</v>
      </c>
      <c r="B317" s="106">
        <v>2019</v>
      </c>
      <c r="C317" s="92" t="s">
        <v>605</v>
      </c>
      <c r="D317" s="112" t="s">
        <v>161</v>
      </c>
      <c r="E317" s="92" t="s">
        <v>38</v>
      </c>
      <c r="F317" s="93" t="s">
        <v>182</v>
      </c>
      <c r="G317" s="94" t="s">
        <v>806</v>
      </c>
      <c r="H317" s="95" t="s">
        <v>156</v>
      </c>
      <c r="I317" s="96">
        <v>45</v>
      </c>
      <c r="J317" s="97" t="str">
        <f>IF(ISERROR(VLOOKUP(I317,Eje_Pilar!$C$2:$E$47,2,FALSE))," ",VLOOKUP(I317,Eje_Pilar!$C$2:$E$47,2,FALSE))</f>
        <v>Gobernanza e influencia local, regional e internacional</v>
      </c>
      <c r="K317" s="97" t="str">
        <f>IF(ISERROR(VLOOKUP(I317,Eje_Pilar!$C$2:$E$47,3,FALSE))," ",VLOOKUP(I317,Eje_Pilar!$C$2:$E$47,3,FALSE))</f>
        <v>Eje Transversal 4 Gobierno Legitimo, Fortalecimiento Local y Eficiencia</v>
      </c>
      <c r="L317" s="98" t="s">
        <v>885</v>
      </c>
      <c r="M317" s="91" t="s">
        <v>1198</v>
      </c>
      <c r="N317" s="99" t="s">
        <v>1539</v>
      </c>
      <c r="O317" s="100">
        <v>18080000</v>
      </c>
      <c r="P317" s="101"/>
      <c r="Q317" s="102"/>
      <c r="R317" s="103"/>
      <c r="S317" s="100"/>
      <c r="T317" s="104">
        <f t="shared" si="49"/>
        <v>18080000</v>
      </c>
      <c r="U317" s="132">
        <v>14107500</v>
      </c>
      <c r="V317" s="105">
        <v>43655</v>
      </c>
      <c r="W317" s="105">
        <v>43655</v>
      </c>
      <c r="X317" s="105">
        <v>43898</v>
      </c>
      <c r="Y317" s="106">
        <v>240</v>
      </c>
      <c r="Z317" s="106"/>
      <c r="AA317" s="107"/>
      <c r="AB317" s="91"/>
      <c r="AC317" s="91" t="s">
        <v>1591</v>
      </c>
      <c r="AD317" s="91"/>
      <c r="AE317" s="91"/>
      <c r="AF317" s="108">
        <f t="shared" si="44"/>
        <v>0.7802820796460177</v>
      </c>
      <c r="AG317" s="109"/>
      <c r="AH317" s="130">
        <f>IF(SUMPRODUCT((A$14:A317=A317)*(B$14:B317=B317)*(C$14:C317=C317))&gt;1,0,1)</f>
        <v>1</v>
      </c>
      <c r="AI317" s="110" t="str">
        <f t="shared" si="45"/>
        <v>Contratos de prestación de servicios profesionales y de apoyo a la gestión</v>
      </c>
      <c r="AJ317" s="110" t="str">
        <f t="shared" si="46"/>
        <v>Contratación directa</v>
      </c>
      <c r="AK317" s="111" t="str">
        <f>IFERROR(VLOOKUP(F317,Tipo!$C$12:$C$27,1,FALSE),"NO")</f>
        <v>Prestación de servicios profesionales y de apoyo a la gestión, o para la ejecución de trabajos artísticos que sólo puedan encomendarse a determinadas personas naturales;</v>
      </c>
      <c r="AL317" s="110" t="str">
        <f t="shared" si="47"/>
        <v>Inversión</v>
      </c>
      <c r="AM317" s="110">
        <f t="shared" si="48"/>
        <v>45</v>
      </c>
      <c r="AN317" s="58"/>
      <c r="AO317" s="58"/>
      <c r="AP317" s="58"/>
    </row>
    <row r="318" spans="1:42" s="57" customFormat="1" ht="27" customHeight="1" x14ac:dyDescent="0.25">
      <c r="A318" s="91">
        <v>3152019</v>
      </c>
      <c r="B318" s="106">
        <v>2019</v>
      </c>
      <c r="C318" s="92" t="s">
        <v>606</v>
      </c>
      <c r="D318" s="112" t="s">
        <v>170</v>
      </c>
      <c r="E318" s="92" t="s">
        <v>38</v>
      </c>
      <c r="F318" s="93" t="s">
        <v>171</v>
      </c>
      <c r="G318" s="94" t="s">
        <v>821</v>
      </c>
      <c r="H318" s="95" t="s">
        <v>156</v>
      </c>
      <c r="I318" s="96">
        <v>11</v>
      </c>
      <c r="J318" s="97" t="str">
        <f>IF(ISERROR(VLOOKUP(I318,Eje_Pilar!$C$2:$E$47,2,FALSE))," ",VLOOKUP(I318,Eje_Pilar!$C$2:$E$47,2,FALSE))</f>
        <v>Mejores oportunidades para el desarrollo a través de la cultura, la recreación y el deporte</v>
      </c>
      <c r="K318" s="97" t="str">
        <f>IF(ISERROR(VLOOKUP(I318,Eje_Pilar!$C$2:$E$47,3,FALSE))," ",VLOOKUP(I318,Eje_Pilar!$C$2:$E$47,3,FALSE))</f>
        <v>Pilar 1 Igualdad de Calidad de Vida</v>
      </c>
      <c r="L318" s="98" t="s">
        <v>893</v>
      </c>
      <c r="M318" s="91" t="s">
        <v>1199</v>
      </c>
      <c r="N318" s="99" t="s">
        <v>1540</v>
      </c>
      <c r="O318" s="100">
        <v>0</v>
      </c>
      <c r="P318" s="101"/>
      <c r="Q318" s="102"/>
      <c r="R318" s="103"/>
      <c r="S318" s="100"/>
      <c r="T318" s="104">
        <f t="shared" si="49"/>
        <v>0</v>
      </c>
      <c r="U318" s="132">
        <v>0</v>
      </c>
      <c r="V318" s="105">
        <v>43637</v>
      </c>
      <c r="W318" s="105">
        <v>43637</v>
      </c>
      <c r="X318" s="105">
        <v>43910</v>
      </c>
      <c r="Y318" s="106">
        <v>270</v>
      </c>
      <c r="Z318" s="106"/>
      <c r="AA318" s="107"/>
      <c r="AB318" s="91"/>
      <c r="AC318" s="91" t="s">
        <v>1591</v>
      </c>
      <c r="AD318" s="91"/>
      <c r="AE318" s="91"/>
      <c r="AF318" s="108" t="str">
        <f t="shared" si="44"/>
        <v>-</v>
      </c>
      <c r="AG318" s="109"/>
      <c r="AH318" s="130">
        <f>IF(SUMPRODUCT((A$14:A318=A318)*(B$14:B318=B318)*(C$14:C318=C318))&gt;1,0,1)</f>
        <v>1</v>
      </c>
      <c r="AI318" s="110" t="str">
        <f t="shared" si="45"/>
        <v>Convenios de cooperacion</v>
      </c>
      <c r="AJ318" s="110" t="str">
        <f t="shared" si="46"/>
        <v>Contratación directa</v>
      </c>
      <c r="AK318" s="111" t="str">
        <f>IFERROR(VLOOKUP(F318,Tipo!$C$12:$C$27,1,FALSE),"NO")</f>
        <v>Contratos interadministrativos</v>
      </c>
      <c r="AL318" s="110" t="str">
        <f t="shared" si="47"/>
        <v>Inversión</v>
      </c>
      <c r="AM318" s="110">
        <f t="shared" si="48"/>
        <v>11</v>
      </c>
      <c r="AN318" s="58"/>
      <c r="AO318" s="58"/>
      <c r="AP318" s="58"/>
    </row>
    <row r="319" spans="1:42" s="57" customFormat="1" ht="27" customHeight="1" x14ac:dyDescent="0.25">
      <c r="A319" s="91">
        <v>3162019</v>
      </c>
      <c r="B319" s="106">
        <v>2019</v>
      </c>
      <c r="C319" s="92" t="s">
        <v>607</v>
      </c>
      <c r="D319" s="112" t="s">
        <v>84</v>
      </c>
      <c r="E319" s="92" t="s">
        <v>157</v>
      </c>
      <c r="F319" s="93" t="s">
        <v>186</v>
      </c>
      <c r="G319" s="94" t="s">
        <v>822</v>
      </c>
      <c r="H319" s="95" t="s">
        <v>156</v>
      </c>
      <c r="I319" s="96">
        <v>45</v>
      </c>
      <c r="J319" s="97" t="str">
        <f>IF(ISERROR(VLOOKUP(I319,Eje_Pilar!$C$2:$E$47,2,FALSE))," ",VLOOKUP(I319,Eje_Pilar!$C$2:$E$47,2,FALSE))</f>
        <v>Gobernanza e influencia local, regional e internacional</v>
      </c>
      <c r="K319" s="97" t="str">
        <f>IF(ISERROR(VLOOKUP(I319,Eje_Pilar!$C$2:$E$47,3,FALSE))," ",VLOOKUP(I319,Eje_Pilar!$C$2:$E$47,3,FALSE))</f>
        <v>Eje Transversal 4 Gobierno Legitimo, Fortalecimiento Local y Eficiencia</v>
      </c>
      <c r="L319" s="98" t="s">
        <v>885</v>
      </c>
      <c r="M319" s="91" t="s">
        <v>1200</v>
      </c>
      <c r="N319" s="99" t="s">
        <v>1541</v>
      </c>
      <c r="O319" s="100">
        <v>19394500</v>
      </c>
      <c r="P319" s="101"/>
      <c r="Q319" s="102"/>
      <c r="R319" s="103">
        <v>1</v>
      </c>
      <c r="S319" s="100">
        <v>9594200</v>
      </c>
      <c r="T319" s="104">
        <f t="shared" si="49"/>
        <v>28988700</v>
      </c>
      <c r="U319" s="132">
        <v>19394500</v>
      </c>
      <c r="V319" s="105">
        <v>43641</v>
      </c>
      <c r="W319" s="105">
        <v>43642</v>
      </c>
      <c r="X319" s="105">
        <v>43702</v>
      </c>
      <c r="Y319" s="106">
        <v>60</v>
      </c>
      <c r="Z319" s="106"/>
      <c r="AA319" s="107"/>
      <c r="AB319" s="91"/>
      <c r="AC319" s="91" t="s">
        <v>1591</v>
      </c>
      <c r="AD319" s="91"/>
      <c r="AE319" s="91"/>
      <c r="AF319" s="108">
        <f t="shared" si="44"/>
        <v>0.66903655562339803</v>
      </c>
      <c r="AG319" s="109"/>
      <c r="AH319" s="130">
        <f>IF(SUMPRODUCT((A$14:A319=A319)*(B$14:B319=B319)*(C$14:C319=C319))&gt;1,0,1)</f>
        <v>1</v>
      </c>
      <c r="AI319" s="110" t="str">
        <f t="shared" si="45"/>
        <v>Compraventa de bienes muebles</v>
      </c>
      <c r="AJ319" s="110" t="str">
        <f t="shared" si="46"/>
        <v>Contratación mínima cuantia</v>
      </c>
      <c r="AK319" s="111" t="str">
        <f>IFERROR(VLOOKUP(F319,Tipo!$C$12:$C$27,1,FALSE),"NO")</f>
        <v>NO</v>
      </c>
      <c r="AL319" s="110" t="str">
        <f t="shared" si="47"/>
        <v>Inversión</v>
      </c>
      <c r="AM319" s="110">
        <f t="shared" si="48"/>
        <v>45</v>
      </c>
      <c r="AN319" s="58"/>
      <c r="AO319" s="58"/>
      <c r="AP319" s="58"/>
    </row>
    <row r="320" spans="1:42" s="57" customFormat="1" ht="27" customHeight="1" x14ac:dyDescent="0.25">
      <c r="A320" s="91">
        <v>3172019</v>
      </c>
      <c r="B320" s="106">
        <v>2019</v>
      </c>
      <c r="C320" s="92" t="s">
        <v>608</v>
      </c>
      <c r="D320" s="112" t="s">
        <v>153</v>
      </c>
      <c r="E320" s="92" t="s">
        <v>162</v>
      </c>
      <c r="F320" s="93" t="s">
        <v>186</v>
      </c>
      <c r="G320" s="94" t="s">
        <v>823</v>
      </c>
      <c r="H320" s="95" t="s">
        <v>156</v>
      </c>
      <c r="I320" s="96">
        <v>18</v>
      </c>
      <c r="J320" s="97" t="str">
        <f>IF(ISERROR(VLOOKUP(I320,Eje_Pilar!$C$2:$E$47,2,FALSE))," ",VLOOKUP(I320,Eje_Pilar!$C$2:$E$47,2,FALSE))</f>
        <v>Mejor movilidad para todos</v>
      </c>
      <c r="K320" s="97" t="str">
        <f>IF(ISERROR(VLOOKUP(I320,Eje_Pilar!$C$2:$E$47,3,FALSE))," ",VLOOKUP(I320,Eje_Pilar!$C$2:$E$47,3,FALSE))</f>
        <v>Pilar 2 Democracía Urbana</v>
      </c>
      <c r="L320" s="98" t="s">
        <v>886</v>
      </c>
      <c r="M320" s="91" t="s">
        <v>1201</v>
      </c>
      <c r="N320" s="99" t="s">
        <v>1542</v>
      </c>
      <c r="O320" s="100">
        <v>5642000000</v>
      </c>
      <c r="P320" s="101"/>
      <c r="Q320" s="102"/>
      <c r="R320" s="103"/>
      <c r="S320" s="100"/>
      <c r="T320" s="104">
        <f t="shared" si="49"/>
        <v>5642000000</v>
      </c>
      <c r="U320" s="132">
        <v>1692600000</v>
      </c>
      <c r="V320" s="105">
        <v>43643</v>
      </c>
      <c r="W320" s="105">
        <v>43707</v>
      </c>
      <c r="X320" s="105">
        <v>43950</v>
      </c>
      <c r="Y320" s="106">
        <v>240</v>
      </c>
      <c r="Z320" s="106"/>
      <c r="AA320" s="107"/>
      <c r="AB320" s="91"/>
      <c r="AC320" s="91" t="s">
        <v>1591</v>
      </c>
      <c r="AD320" s="91"/>
      <c r="AE320" s="91"/>
      <c r="AF320" s="108">
        <f t="shared" si="44"/>
        <v>0.3</v>
      </c>
      <c r="AG320" s="109"/>
      <c r="AH320" s="130">
        <f>IF(SUMPRODUCT((A$14:A320=A320)*(B$14:B320=B320)*(C$14:C320=C320))&gt;1,0,1)</f>
        <v>1</v>
      </c>
      <c r="AI320" s="110" t="str">
        <f t="shared" si="45"/>
        <v>Obra pública</v>
      </c>
      <c r="AJ320" s="110" t="str">
        <f t="shared" si="46"/>
        <v>Licitación pública</v>
      </c>
      <c r="AK320" s="111" t="str">
        <f>IFERROR(VLOOKUP(F320,Tipo!$C$12:$C$27,1,FALSE),"NO")</f>
        <v>NO</v>
      </c>
      <c r="AL320" s="110" t="str">
        <f t="shared" si="47"/>
        <v>Inversión</v>
      </c>
      <c r="AM320" s="110">
        <f t="shared" si="48"/>
        <v>18</v>
      </c>
      <c r="AN320" s="58"/>
      <c r="AO320" s="58"/>
      <c r="AP320" s="58"/>
    </row>
    <row r="321" spans="1:42" s="57" customFormat="1" ht="27" customHeight="1" x14ac:dyDescent="0.25">
      <c r="A321" s="91">
        <v>3182019</v>
      </c>
      <c r="B321" s="106">
        <v>2019</v>
      </c>
      <c r="C321" s="92" t="s">
        <v>609</v>
      </c>
      <c r="D321" s="112" t="s">
        <v>159</v>
      </c>
      <c r="E321" s="92" t="s">
        <v>162</v>
      </c>
      <c r="F321" s="93" t="s">
        <v>186</v>
      </c>
      <c r="G321" s="94" t="s">
        <v>824</v>
      </c>
      <c r="H321" s="95" t="s">
        <v>156</v>
      </c>
      <c r="I321" s="96">
        <v>11</v>
      </c>
      <c r="J321" s="97" t="str">
        <f>IF(ISERROR(VLOOKUP(I321,Eje_Pilar!$C$2:$E$47,2,FALSE))," ",VLOOKUP(I321,Eje_Pilar!$C$2:$E$47,2,FALSE))</f>
        <v>Mejores oportunidades para el desarrollo a través de la cultura, la recreación y el deporte</v>
      </c>
      <c r="K321" s="97" t="str">
        <f>IF(ISERROR(VLOOKUP(I321,Eje_Pilar!$C$2:$E$47,3,FALSE))," ",VLOOKUP(I321,Eje_Pilar!$C$2:$E$47,3,FALSE))</f>
        <v>Pilar 1 Igualdad de Calidad de Vida</v>
      </c>
      <c r="L321" s="98" t="s">
        <v>893</v>
      </c>
      <c r="M321" s="91" t="s">
        <v>1202</v>
      </c>
      <c r="N321" s="99" t="s">
        <v>1543</v>
      </c>
      <c r="O321" s="100">
        <v>300394733</v>
      </c>
      <c r="P321" s="101"/>
      <c r="Q321" s="102"/>
      <c r="R321" s="103"/>
      <c r="S321" s="100"/>
      <c r="T321" s="104">
        <f t="shared" si="49"/>
        <v>300394733</v>
      </c>
      <c r="U321" s="132">
        <v>255112145</v>
      </c>
      <c r="V321" s="105">
        <v>43643</v>
      </c>
      <c r="W321" s="105">
        <v>43648</v>
      </c>
      <c r="X321" s="105">
        <v>43466</v>
      </c>
      <c r="Y321" s="106">
        <v>180</v>
      </c>
      <c r="Z321" s="106"/>
      <c r="AA321" s="107"/>
      <c r="AB321" s="91"/>
      <c r="AC321" s="91" t="s">
        <v>1591</v>
      </c>
      <c r="AD321" s="91"/>
      <c r="AE321" s="91"/>
      <c r="AF321" s="108">
        <f t="shared" si="44"/>
        <v>0.84925638493135636</v>
      </c>
      <c r="AG321" s="109"/>
      <c r="AH321" s="130">
        <f>IF(SUMPRODUCT((A$14:A321=A321)*(B$14:B321=B321)*(C$14:C321=C321))&gt;1,0,1)</f>
        <v>1</v>
      </c>
      <c r="AI321" s="110" t="str">
        <f t="shared" si="45"/>
        <v>Contratos de prestación de servicios</v>
      </c>
      <c r="AJ321" s="110" t="str">
        <f t="shared" si="46"/>
        <v>Licitación pública</v>
      </c>
      <c r="AK321" s="111" t="str">
        <f>IFERROR(VLOOKUP(F321,Tipo!$C$12:$C$27,1,FALSE),"NO")</f>
        <v>NO</v>
      </c>
      <c r="AL321" s="110" t="str">
        <f t="shared" si="47"/>
        <v>Inversión</v>
      </c>
      <c r="AM321" s="110">
        <f t="shared" si="48"/>
        <v>11</v>
      </c>
      <c r="AN321" s="58"/>
      <c r="AO321" s="58"/>
      <c r="AP321" s="58"/>
    </row>
    <row r="322" spans="1:42" s="57" customFormat="1" ht="27" customHeight="1" x14ac:dyDescent="0.25">
      <c r="A322" s="91">
        <v>3192019</v>
      </c>
      <c r="B322" s="106">
        <v>2019</v>
      </c>
      <c r="C322" s="92" t="s">
        <v>610</v>
      </c>
      <c r="D322" s="112" t="s">
        <v>153</v>
      </c>
      <c r="E322" s="92" t="s">
        <v>162</v>
      </c>
      <c r="F322" s="93" t="s">
        <v>186</v>
      </c>
      <c r="G322" s="94" t="s">
        <v>825</v>
      </c>
      <c r="H322" s="95" t="s">
        <v>156</v>
      </c>
      <c r="I322" s="96">
        <v>18</v>
      </c>
      <c r="J322" s="97" t="str">
        <f>IF(ISERROR(VLOOKUP(I322,Eje_Pilar!$C$2:$E$47,2,FALSE))," ",VLOOKUP(I322,Eje_Pilar!$C$2:$E$47,2,FALSE))</f>
        <v>Mejor movilidad para todos</v>
      </c>
      <c r="K322" s="97" t="str">
        <f>IF(ISERROR(VLOOKUP(I322,Eje_Pilar!$C$2:$E$47,3,FALSE))," ",VLOOKUP(I322,Eje_Pilar!$C$2:$E$47,3,FALSE))</f>
        <v>Pilar 2 Democracía Urbana</v>
      </c>
      <c r="L322" s="98" t="s">
        <v>886</v>
      </c>
      <c r="M322" s="91" t="s">
        <v>1203</v>
      </c>
      <c r="N322" s="99" t="s">
        <v>1544</v>
      </c>
      <c r="O322" s="100">
        <v>1732022361</v>
      </c>
      <c r="P322" s="101"/>
      <c r="Q322" s="102"/>
      <c r="R322" s="103"/>
      <c r="S322" s="100"/>
      <c r="T322" s="104">
        <f t="shared" si="49"/>
        <v>1732022361</v>
      </c>
      <c r="U322" s="132">
        <v>1229454434</v>
      </c>
      <c r="V322" s="105">
        <v>43648</v>
      </c>
      <c r="W322" s="105">
        <v>43678</v>
      </c>
      <c r="X322" s="105">
        <v>43861</v>
      </c>
      <c r="Y322" s="106">
        <v>180</v>
      </c>
      <c r="Z322" s="106"/>
      <c r="AA322" s="107"/>
      <c r="AB322" s="91"/>
      <c r="AC322" s="91" t="s">
        <v>1591</v>
      </c>
      <c r="AD322" s="91"/>
      <c r="AE322" s="91"/>
      <c r="AF322" s="108">
        <f t="shared" si="44"/>
        <v>0.70983750653782696</v>
      </c>
      <c r="AG322" s="109"/>
      <c r="AH322" s="130">
        <f>IF(SUMPRODUCT((A$14:A322=A322)*(B$14:B322=B322)*(C$14:C322=C322))&gt;1,0,1)</f>
        <v>1</v>
      </c>
      <c r="AI322" s="110" t="str">
        <f t="shared" si="45"/>
        <v>Obra pública</v>
      </c>
      <c r="AJ322" s="110" t="str">
        <f t="shared" si="46"/>
        <v>Licitación pública</v>
      </c>
      <c r="AK322" s="111" t="str">
        <f>IFERROR(VLOOKUP(F322,Tipo!$C$12:$C$27,1,FALSE),"NO")</f>
        <v>NO</v>
      </c>
      <c r="AL322" s="110" t="str">
        <f t="shared" si="47"/>
        <v>Inversión</v>
      </c>
      <c r="AM322" s="110">
        <f t="shared" si="48"/>
        <v>18</v>
      </c>
      <c r="AN322" s="58"/>
      <c r="AO322" s="58"/>
      <c r="AP322" s="58"/>
    </row>
    <row r="323" spans="1:42" s="57" customFormat="1" ht="27" customHeight="1" x14ac:dyDescent="0.25">
      <c r="A323" s="91">
        <v>12952019</v>
      </c>
      <c r="B323" s="106">
        <v>2019</v>
      </c>
      <c r="C323" s="92" t="s">
        <v>611</v>
      </c>
      <c r="D323" s="112" t="s">
        <v>171</v>
      </c>
      <c r="E323" s="92" t="s">
        <v>38</v>
      </c>
      <c r="F323" s="93" t="s">
        <v>182</v>
      </c>
      <c r="G323" s="94" t="s">
        <v>826</v>
      </c>
      <c r="H323" s="95" t="s">
        <v>156</v>
      </c>
      <c r="I323" s="96">
        <v>38</v>
      </c>
      <c r="J323" s="97" t="str">
        <f>IF(ISERROR(VLOOKUP(I323,Eje_Pilar!$C$2:$E$47,2,FALSE))," ",VLOOKUP(I323,Eje_Pilar!$C$2:$E$47,2,FALSE))</f>
        <v>Recuperación y manejo de la Estructura Ecológica Principal</v>
      </c>
      <c r="K323" s="97" t="str">
        <f>IF(ISERROR(VLOOKUP(I323,Eje_Pilar!$C$2:$E$47,3,FALSE))," ",VLOOKUP(I323,Eje_Pilar!$C$2:$E$47,3,FALSE))</f>
        <v>Eje Transversal 3 Sostenibilidad Ambiental basada en la eficiencia energética</v>
      </c>
      <c r="L323" s="98" t="s">
        <v>892</v>
      </c>
      <c r="M323" s="91" t="s">
        <v>1204</v>
      </c>
      <c r="N323" s="99" t="s">
        <v>1545</v>
      </c>
      <c r="O323" s="100">
        <v>600164000</v>
      </c>
      <c r="P323" s="101"/>
      <c r="Q323" s="102"/>
      <c r="R323" s="103"/>
      <c r="S323" s="100"/>
      <c r="T323" s="104">
        <f t="shared" si="49"/>
        <v>600164000</v>
      </c>
      <c r="U323" s="132">
        <v>300082000</v>
      </c>
      <c r="V323" s="105">
        <v>43642</v>
      </c>
      <c r="W323" s="105">
        <v>43656</v>
      </c>
      <c r="X323" s="105">
        <v>44021</v>
      </c>
      <c r="Y323" s="106">
        <v>360</v>
      </c>
      <c r="Z323" s="106"/>
      <c r="AA323" s="107"/>
      <c r="AB323" s="91"/>
      <c r="AC323" s="91" t="s">
        <v>1591</v>
      </c>
      <c r="AD323" s="91"/>
      <c r="AE323" s="91"/>
      <c r="AF323" s="108">
        <f t="shared" si="44"/>
        <v>0.5</v>
      </c>
      <c r="AG323" s="109"/>
      <c r="AH323" s="130">
        <f>IF(SUMPRODUCT((A$14:A323=A323)*(B$14:B323=B323)*(C$14:C323=C323))&gt;1,0,1)</f>
        <v>1</v>
      </c>
      <c r="AI323" s="110" t="str">
        <f t="shared" si="45"/>
        <v>Contratos interadministrativos</v>
      </c>
      <c r="AJ323" s="110" t="str">
        <f t="shared" si="46"/>
        <v>Contratación directa</v>
      </c>
      <c r="AK323" s="111" t="str">
        <f>IFERROR(VLOOKUP(F323,Tipo!$C$12:$C$27,1,FALSE),"NO")</f>
        <v>Prestación de servicios profesionales y de apoyo a la gestión, o para la ejecución de trabajos artísticos que sólo puedan encomendarse a determinadas personas naturales;</v>
      </c>
      <c r="AL323" s="110" t="str">
        <f t="shared" si="47"/>
        <v>Inversión</v>
      </c>
      <c r="AM323" s="110">
        <f t="shared" si="48"/>
        <v>38</v>
      </c>
      <c r="AN323" s="58"/>
      <c r="AO323" s="58"/>
      <c r="AP323" s="58"/>
    </row>
    <row r="324" spans="1:42" s="57" customFormat="1" ht="27" customHeight="1" x14ac:dyDescent="0.25">
      <c r="A324" s="91">
        <v>390332019</v>
      </c>
      <c r="B324" s="106">
        <v>2019</v>
      </c>
      <c r="C324" s="92" t="s">
        <v>612</v>
      </c>
      <c r="D324" s="112" t="s">
        <v>84</v>
      </c>
      <c r="E324" s="92" t="s">
        <v>160</v>
      </c>
      <c r="F324" s="93" t="s">
        <v>167</v>
      </c>
      <c r="G324" s="94" t="s">
        <v>827</v>
      </c>
      <c r="H324" s="95" t="s">
        <v>156</v>
      </c>
      <c r="I324" s="96">
        <v>19</v>
      </c>
      <c r="J324" s="97" t="str">
        <f>IF(ISERROR(VLOOKUP(I324,Eje_Pilar!$C$2:$E$47,2,FALSE))," ",VLOOKUP(I324,Eje_Pilar!$C$2:$E$47,2,FALSE))</f>
        <v>Seguridad y convivencia para todos</v>
      </c>
      <c r="K324" s="97" t="str">
        <f>IF(ISERROR(VLOOKUP(I324,Eje_Pilar!$C$2:$E$47,3,FALSE))," ",VLOOKUP(I324,Eje_Pilar!$C$2:$E$47,3,FALSE))</f>
        <v>Pilar 3 Construcción de Comunidad y Cultura Ciudadana</v>
      </c>
      <c r="L324" s="98" t="s">
        <v>887</v>
      </c>
      <c r="M324" s="91" t="s">
        <v>1205</v>
      </c>
      <c r="N324" s="99" t="s">
        <v>1546</v>
      </c>
      <c r="O324" s="100">
        <v>112169500</v>
      </c>
      <c r="P324" s="101"/>
      <c r="Q324" s="102"/>
      <c r="R324" s="103"/>
      <c r="S324" s="100"/>
      <c r="T324" s="104">
        <f t="shared" si="49"/>
        <v>112169500</v>
      </c>
      <c r="U324" s="132">
        <v>112169500</v>
      </c>
      <c r="V324" s="105">
        <v>43644</v>
      </c>
      <c r="W324" s="105">
        <v>43644</v>
      </c>
      <c r="X324" s="105">
        <v>43725</v>
      </c>
      <c r="Y324" s="106">
        <v>90</v>
      </c>
      <c r="Z324" s="106"/>
      <c r="AA324" s="107"/>
      <c r="AB324" s="91"/>
      <c r="AC324" s="91" t="s">
        <v>1591</v>
      </c>
      <c r="AD324" s="91"/>
      <c r="AE324" s="91"/>
      <c r="AF324" s="108">
        <f t="shared" si="44"/>
        <v>1</v>
      </c>
      <c r="AG324" s="109"/>
      <c r="AH324" s="130">
        <f>IF(SUMPRODUCT((A$14:A324=A324)*(B$14:B324=B324)*(C$14:C324=C324))&gt;1,0,1)</f>
        <v>1</v>
      </c>
      <c r="AI324" s="110" t="str">
        <f t="shared" si="45"/>
        <v>Compraventa de bienes muebles</v>
      </c>
      <c r="AJ324" s="110" t="str">
        <f t="shared" si="46"/>
        <v>Selección abreviada</v>
      </c>
      <c r="AK324" s="111" t="str">
        <f>IFERROR(VLOOKUP(F324,Tipo!$C$12:$C$27,1,FALSE),"NO")</f>
        <v xml:space="preserve">Acuerdo marco de precios </v>
      </c>
      <c r="AL324" s="110" t="str">
        <f t="shared" si="47"/>
        <v>Inversión</v>
      </c>
      <c r="AM324" s="110">
        <f t="shared" si="48"/>
        <v>19</v>
      </c>
      <c r="AN324" s="58"/>
      <c r="AO324" s="58"/>
      <c r="AP324" s="58"/>
    </row>
    <row r="325" spans="1:42" s="57" customFormat="1" ht="27" customHeight="1" x14ac:dyDescent="0.25">
      <c r="A325" s="91">
        <v>3202019</v>
      </c>
      <c r="B325" s="106">
        <v>2019</v>
      </c>
      <c r="C325" s="92" t="s">
        <v>613</v>
      </c>
      <c r="D325" s="112" t="s">
        <v>161</v>
      </c>
      <c r="E325" s="92" t="s">
        <v>38</v>
      </c>
      <c r="F325" s="93" t="s">
        <v>182</v>
      </c>
      <c r="G325" s="94" t="s">
        <v>807</v>
      </c>
      <c r="H325" s="95" t="s">
        <v>156</v>
      </c>
      <c r="I325" s="96">
        <v>18</v>
      </c>
      <c r="J325" s="97" t="str">
        <f>IF(ISERROR(VLOOKUP(I325,Eje_Pilar!$C$2:$E$47,2,FALSE))," ",VLOOKUP(I325,Eje_Pilar!$C$2:$E$47,2,FALSE))</f>
        <v>Mejor movilidad para todos</v>
      </c>
      <c r="K325" s="97" t="str">
        <f>IF(ISERROR(VLOOKUP(I325,Eje_Pilar!$C$2:$E$47,3,FALSE))," ",VLOOKUP(I325,Eje_Pilar!$C$2:$E$47,3,FALSE))</f>
        <v>Pilar 2 Democracía Urbana</v>
      </c>
      <c r="L325" s="98" t="s">
        <v>886</v>
      </c>
      <c r="M325" s="91" t="s">
        <v>1206</v>
      </c>
      <c r="N325" s="99" t="s">
        <v>1547</v>
      </c>
      <c r="O325" s="100">
        <v>17600000</v>
      </c>
      <c r="P325" s="101"/>
      <c r="Q325" s="102"/>
      <c r="R325" s="103"/>
      <c r="S325" s="100"/>
      <c r="T325" s="104">
        <f t="shared" si="49"/>
        <v>17600000</v>
      </c>
      <c r="U325" s="132">
        <v>7260000</v>
      </c>
      <c r="V325" s="105">
        <v>43643</v>
      </c>
      <c r="W325" s="105">
        <v>43648</v>
      </c>
      <c r="X325" s="105">
        <v>43891</v>
      </c>
      <c r="Y325" s="106">
        <v>240</v>
      </c>
      <c r="Z325" s="106"/>
      <c r="AA325" s="107"/>
      <c r="AB325" s="91"/>
      <c r="AC325" s="91" t="s">
        <v>1591</v>
      </c>
      <c r="AD325" s="91"/>
      <c r="AE325" s="91"/>
      <c r="AF325" s="108">
        <f t="shared" si="44"/>
        <v>0.41249999999999998</v>
      </c>
      <c r="AG325" s="109"/>
      <c r="AH325" s="130">
        <f>IF(SUMPRODUCT((A$14:A325=A325)*(B$14:B325=B325)*(C$14:C325=C325))&gt;1,0,1)</f>
        <v>1</v>
      </c>
      <c r="AI325" s="110" t="str">
        <f t="shared" si="45"/>
        <v>Contratos de prestación de servicios profesionales y de apoyo a la gestión</v>
      </c>
      <c r="AJ325" s="110" t="str">
        <f t="shared" si="46"/>
        <v>Contratación directa</v>
      </c>
      <c r="AK325" s="111" t="str">
        <f>IFERROR(VLOOKUP(F325,Tipo!$C$12:$C$27,1,FALSE),"NO")</f>
        <v>Prestación de servicios profesionales y de apoyo a la gestión, o para la ejecución de trabajos artísticos que sólo puedan encomendarse a determinadas personas naturales;</v>
      </c>
      <c r="AL325" s="110" t="str">
        <f t="shared" si="47"/>
        <v>Inversión</v>
      </c>
      <c r="AM325" s="110">
        <f t="shared" si="48"/>
        <v>18</v>
      </c>
      <c r="AN325" s="58"/>
      <c r="AO325" s="58"/>
      <c r="AP325" s="58"/>
    </row>
    <row r="326" spans="1:42" s="57" customFormat="1" ht="27" customHeight="1" x14ac:dyDescent="0.25">
      <c r="A326" s="91">
        <v>3212019</v>
      </c>
      <c r="B326" s="106">
        <v>2019</v>
      </c>
      <c r="C326" s="92" t="s">
        <v>614</v>
      </c>
      <c r="D326" s="112" t="s">
        <v>159</v>
      </c>
      <c r="E326" s="92" t="s">
        <v>160</v>
      </c>
      <c r="F326" s="93" t="s">
        <v>169</v>
      </c>
      <c r="G326" s="94" t="s">
        <v>828</v>
      </c>
      <c r="H326" s="95" t="s">
        <v>156</v>
      </c>
      <c r="I326" s="96">
        <v>11</v>
      </c>
      <c r="J326" s="97" t="str">
        <f>IF(ISERROR(VLOOKUP(I326,Eje_Pilar!$C$2:$E$47,2,FALSE))," ",VLOOKUP(I326,Eje_Pilar!$C$2:$E$47,2,FALSE))</f>
        <v>Mejores oportunidades para el desarrollo a través de la cultura, la recreación y el deporte</v>
      </c>
      <c r="K326" s="97" t="str">
        <f>IF(ISERROR(VLOOKUP(I326,Eje_Pilar!$C$2:$E$47,3,FALSE))," ",VLOOKUP(I326,Eje_Pilar!$C$2:$E$47,3,FALSE))</f>
        <v>Pilar 1 Igualdad de Calidad de Vida</v>
      </c>
      <c r="L326" s="98" t="s">
        <v>893</v>
      </c>
      <c r="M326" s="91" t="s">
        <v>1207</v>
      </c>
      <c r="N326" s="99" t="s">
        <v>1548</v>
      </c>
      <c r="O326" s="100">
        <v>134123215</v>
      </c>
      <c r="P326" s="101"/>
      <c r="Q326" s="102"/>
      <c r="R326" s="103"/>
      <c r="S326" s="100"/>
      <c r="T326" s="104">
        <f t="shared" si="49"/>
        <v>134123215</v>
      </c>
      <c r="U326" s="132">
        <v>0</v>
      </c>
      <c r="V326" s="105">
        <v>43656</v>
      </c>
      <c r="W326" s="105">
        <v>43668</v>
      </c>
      <c r="X326" s="105">
        <v>43759</v>
      </c>
      <c r="Y326" s="106">
        <v>90</v>
      </c>
      <c r="Z326" s="106"/>
      <c r="AA326" s="107"/>
      <c r="AB326" s="91"/>
      <c r="AC326" s="91" t="s">
        <v>1591</v>
      </c>
      <c r="AD326" s="91"/>
      <c r="AE326" s="91"/>
      <c r="AF326" s="108">
        <f t="shared" si="44"/>
        <v>0</v>
      </c>
      <c r="AG326" s="109"/>
      <c r="AH326" s="130">
        <f>IF(SUMPRODUCT((A$14:A326=A326)*(B$14:B326=B326)*(C$14:C326=C326))&gt;1,0,1)</f>
        <v>1</v>
      </c>
      <c r="AI326" s="110" t="str">
        <f t="shared" si="45"/>
        <v>Contratos de prestación de servicios</v>
      </c>
      <c r="AJ326" s="110" t="str">
        <f t="shared" si="46"/>
        <v>Selección abreviada</v>
      </c>
      <c r="AK326" s="111" t="str">
        <f>IFERROR(VLOOKUP(F326,Tipo!$C$12:$C$27,1,FALSE),"NO")</f>
        <v xml:space="preserve">Selección abreviada por menor cuantía </v>
      </c>
      <c r="AL326" s="110" t="str">
        <f t="shared" si="47"/>
        <v>Inversión</v>
      </c>
      <c r="AM326" s="110">
        <f t="shared" si="48"/>
        <v>11</v>
      </c>
      <c r="AN326" s="58"/>
      <c r="AO326" s="58"/>
      <c r="AP326" s="58"/>
    </row>
    <row r="327" spans="1:42" s="57" customFormat="1" ht="27" customHeight="1" x14ac:dyDescent="0.25">
      <c r="A327" s="91">
        <v>3222019</v>
      </c>
      <c r="B327" s="106">
        <v>2019</v>
      </c>
      <c r="C327" s="92" t="s">
        <v>615</v>
      </c>
      <c r="D327" s="112" t="s">
        <v>161</v>
      </c>
      <c r="E327" s="92" t="s">
        <v>38</v>
      </c>
      <c r="F327" s="93" t="s">
        <v>182</v>
      </c>
      <c r="G327" s="94" t="s">
        <v>829</v>
      </c>
      <c r="H327" s="95" t="s">
        <v>156</v>
      </c>
      <c r="I327" s="96">
        <v>45</v>
      </c>
      <c r="J327" s="97" t="str">
        <f>IF(ISERROR(VLOOKUP(I327,Eje_Pilar!$C$2:$E$47,2,FALSE))," ",VLOOKUP(I327,Eje_Pilar!$C$2:$E$47,2,FALSE))</f>
        <v>Gobernanza e influencia local, regional e internacional</v>
      </c>
      <c r="K327" s="97" t="str">
        <f>IF(ISERROR(VLOOKUP(I327,Eje_Pilar!$C$2:$E$47,3,FALSE))," ",VLOOKUP(I327,Eje_Pilar!$C$2:$E$47,3,FALSE))</f>
        <v>Eje Transversal 4 Gobierno Legitimo, Fortalecimiento Local y Eficiencia</v>
      </c>
      <c r="L327" s="98" t="s">
        <v>885</v>
      </c>
      <c r="M327" s="91" t="s">
        <v>1208</v>
      </c>
      <c r="N327" s="99" t="s">
        <v>1549</v>
      </c>
      <c r="O327" s="100">
        <v>11900000</v>
      </c>
      <c r="P327" s="101"/>
      <c r="Q327" s="102"/>
      <c r="R327" s="103"/>
      <c r="S327" s="100"/>
      <c r="T327" s="104">
        <f t="shared" si="49"/>
        <v>11900000</v>
      </c>
      <c r="U327" s="132">
        <v>8443333</v>
      </c>
      <c r="V327" s="105">
        <v>43643</v>
      </c>
      <c r="W327" s="105">
        <v>43648</v>
      </c>
      <c r="X327" s="105">
        <v>43862</v>
      </c>
      <c r="Y327" s="106">
        <v>210</v>
      </c>
      <c r="Z327" s="106"/>
      <c r="AA327" s="107"/>
      <c r="AB327" s="91"/>
      <c r="AC327" s="91" t="s">
        <v>1591</v>
      </c>
      <c r="AD327" s="91"/>
      <c r="AE327" s="91"/>
      <c r="AF327" s="108">
        <f t="shared" si="44"/>
        <v>0.70952378151260509</v>
      </c>
      <c r="AG327" s="109"/>
      <c r="AH327" s="130">
        <f>IF(SUMPRODUCT((A$14:A327=A327)*(B$14:B327=B327)*(C$14:C327=C327))&gt;1,0,1)</f>
        <v>1</v>
      </c>
      <c r="AI327" s="110" t="str">
        <f t="shared" si="45"/>
        <v>Contratos de prestación de servicios profesionales y de apoyo a la gestión</v>
      </c>
      <c r="AJ327" s="110" t="str">
        <f t="shared" si="46"/>
        <v>Contratación directa</v>
      </c>
      <c r="AK327" s="111" t="str">
        <f>IFERROR(VLOOKUP(F327,Tipo!$C$12:$C$27,1,FALSE),"NO")</f>
        <v>Prestación de servicios profesionales y de apoyo a la gestión, o para la ejecución de trabajos artísticos que sólo puedan encomendarse a determinadas personas naturales;</v>
      </c>
      <c r="AL327" s="110" t="str">
        <f t="shared" si="47"/>
        <v>Inversión</v>
      </c>
      <c r="AM327" s="110">
        <f t="shared" si="48"/>
        <v>45</v>
      </c>
      <c r="AN327" s="58"/>
      <c r="AO327" s="58"/>
      <c r="AP327" s="58"/>
    </row>
    <row r="328" spans="1:42" s="57" customFormat="1" ht="27" customHeight="1" x14ac:dyDescent="0.25">
      <c r="A328" s="91">
        <v>3232019</v>
      </c>
      <c r="B328" s="106">
        <v>2019</v>
      </c>
      <c r="C328" s="92" t="s">
        <v>616</v>
      </c>
      <c r="D328" s="112" t="s">
        <v>161</v>
      </c>
      <c r="E328" s="92" t="s">
        <v>38</v>
      </c>
      <c r="F328" s="93" t="s">
        <v>182</v>
      </c>
      <c r="G328" s="94" t="s">
        <v>829</v>
      </c>
      <c r="H328" s="95" t="s">
        <v>156</v>
      </c>
      <c r="I328" s="96">
        <v>45</v>
      </c>
      <c r="J328" s="97" t="str">
        <f>IF(ISERROR(VLOOKUP(I328,Eje_Pilar!$C$2:$E$47,2,FALSE))," ",VLOOKUP(I328,Eje_Pilar!$C$2:$E$47,2,FALSE))</f>
        <v>Gobernanza e influencia local, regional e internacional</v>
      </c>
      <c r="K328" s="97" t="str">
        <f>IF(ISERROR(VLOOKUP(I328,Eje_Pilar!$C$2:$E$47,3,FALSE))," ",VLOOKUP(I328,Eje_Pilar!$C$2:$E$47,3,FALSE))</f>
        <v>Eje Transversal 4 Gobierno Legitimo, Fortalecimiento Local y Eficiencia</v>
      </c>
      <c r="L328" s="98" t="s">
        <v>885</v>
      </c>
      <c r="M328" s="91" t="s">
        <v>1209</v>
      </c>
      <c r="N328" s="99" t="s">
        <v>1550</v>
      </c>
      <c r="O328" s="100">
        <v>11900000</v>
      </c>
      <c r="P328" s="101"/>
      <c r="Q328" s="102"/>
      <c r="R328" s="103"/>
      <c r="S328" s="100"/>
      <c r="T328" s="104">
        <f t="shared" si="49"/>
        <v>11900000</v>
      </c>
      <c r="U328" s="132">
        <v>8443333</v>
      </c>
      <c r="V328" s="105">
        <v>43643</v>
      </c>
      <c r="W328" s="105">
        <v>43648</v>
      </c>
      <c r="X328" s="105">
        <v>43862</v>
      </c>
      <c r="Y328" s="106">
        <v>210</v>
      </c>
      <c r="Z328" s="106"/>
      <c r="AA328" s="107"/>
      <c r="AB328" s="91"/>
      <c r="AC328" s="91" t="s">
        <v>1591</v>
      </c>
      <c r="AD328" s="91"/>
      <c r="AE328" s="91"/>
      <c r="AF328" s="108">
        <f t="shared" si="44"/>
        <v>0.70952378151260509</v>
      </c>
      <c r="AG328" s="109"/>
      <c r="AH328" s="130">
        <f>IF(SUMPRODUCT((A$14:A328=A328)*(B$14:B328=B328)*(C$14:C328=C328))&gt;1,0,1)</f>
        <v>1</v>
      </c>
      <c r="AI328" s="110" t="str">
        <f t="shared" si="45"/>
        <v>Contratos de prestación de servicios profesionales y de apoyo a la gestión</v>
      </c>
      <c r="AJ328" s="110" t="str">
        <f t="shared" si="46"/>
        <v>Contratación directa</v>
      </c>
      <c r="AK328" s="111" t="str">
        <f>IFERROR(VLOOKUP(F328,Tipo!$C$12:$C$27,1,FALSE),"NO")</f>
        <v>Prestación de servicios profesionales y de apoyo a la gestión, o para la ejecución de trabajos artísticos que sólo puedan encomendarse a determinadas personas naturales;</v>
      </c>
      <c r="AL328" s="110" t="str">
        <f t="shared" si="47"/>
        <v>Inversión</v>
      </c>
      <c r="AM328" s="110">
        <f t="shared" si="48"/>
        <v>45</v>
      </c>
      <c r="AN328" s="58"/>
      <c r="AO328" s="58"/>
      <c r="AP328" s="58"/>
    </row>
    <row r="329" spans="1:42" s="57" customFormat="1" ht="27" customHeight="1" x14ac:dyDescent="0.25">
      <c r="A329" s="91">
        <v>3242019</v>
      </c>
      <c r="B329" s="106">
        <v>2019</v>
      </c>
      <c r="C329" s="92" t="s">
        <v>617</v>
      </c>
      <c r="D329" s="112" t="s">
        <v>161</v>
      </c>
      <c r="E329" s="92" t="s">
        <v>38</v>
      </c>
      <c r="F329" s="93" t="s">
        <v>182</v>
      </c>
      <c r="G329" s="94" t="s">
        <v>829</v>
      </c>
      <c r="H329" s="95" t="s">
        <v>156</v>
      </c>
      <c r="I329" s="96">
        <v>45</v>
      </c>
      <c r="J329" s="97" t="str">
        <f>IF(ISERROR(VLOOKUP(I329,Eje_Pilar!$C$2:$E$47,2,FALSE))," ",VLOOKUP(I329,Eje_Pilar!$C$2:$E$47,2,FALSE))</f>
        <v>Gobernanza e influencia local, regional e internacional</v>
      </c>
      <c r="K329" s="97" t="str">
        <f>IF(ISERROR(VLOOKUP(I329,Eje_Pilar!$C$2:$E$47,3,FALSE))," ",VLOOKUP(I329,Eje_Pilar!$C$2:$E$47,3,FALSE))</f>
        <v>Eje Transversal 4 Gobierno Legitimo, Fortalecimiento Local y Eficiencia</v>
      </c>
      <c r="L329" s="98" t="s">
        <v>885</v>
      </c>
      <c r="M329" s="91" t="s">
        <v>1208</v>
      </c>
      <c r="N329" s="99" t="s">
        <v>1551</v>
      </c>
      <c r="O329" s="100">
        <v>11900000</v>
      </c>
      <c r="P329" s="101"/>
      <c r="Q329" s="102"/>
      <c r="R329" s="103"/>
      <c r="S329" s="100"/>
      <c r="T329" s="104">
        <f t="shared" si="49"/>
        <v>11900000</v>
      </c>
      <c r="U329" s="132">
        <v>8443333</v>
      </c>
      <c r="V329" s="105">
        <v>43648</v>
      </c>
      <c r="W329" s="105">
        <v>43648</v>
      </c>
      <c r="X329" s="105">
        <v>43862</v>
      </c>
      <c r="Y329" s="106">
        <v>210</v>
      </c>
      <c r="Z329" s="106"/>
      <c r="AA329" s="107"/>
      <c r="AB329" s="91"/>
      <c r="AC329" s="91" t="s">
        <v>1591</v>
      </c>
      <c r="AD329" s="91"/>
      <c r="AE329" s="91"/>
      <c r="AF329" s="108">
        <f t="shared" si="44"/>
        <v>0.70952378151260509</v>
      </c>
      <c r="AG329" s="109"/>
      <c r="AH329" s="130">
        <f>IF(SUMPRODUCT((A$14:A329=A329)*(B$14:B329=B329)*(C$14:C329=C329))&gt;1,0,1)</f>
        <v>1</v>
      </c>
      <c r="AI329" s="110" t="str">
        <f t="shared" si="45"/>
        <v>Contratos de prestación de servicios profesionales y de apoyo a la gestión</v>
      </c>
      <c r="AJ329" s="110" t="str">
        <f t="shared" si="46"/>
        <v>Contratación directa</v>
      </c>
      <c r="AK329" s="111" t="str">
        <f>IFERROR(VLOOKUP(F329,Tipo!$C$12:$C$27,1,FALSE),"NO")</f>
        <v>Prestación de servicios profesionales y de apoyo a la gestión, o para la ejecución de trabajos artísticos que sólo puedan encomendarse a determinadas personas naturales;</v>
      </c>
      <c r="AL329" s="110" t="str">
        <f t="shared" si="47"/>
        <v>Inversión</v>
      </c>
      <c r="AM329" s="110">
        <f t="shared" si="48"/>
        <v>45</v>
      </c>
      <c r="AN329" s="58"/>
      <c r="AO329" s="58"/>
      <c r="AP329" s="58"/>
    </row>
    <row r="330" spans="1:42" s="57" customFormat="1" ht="27" customHeight="1" x14ac:dyDescent="0.25">
      <c r="A330" s="91">
        <v>3252019</v>
      </c>
      <c r="B330" s="106">
        <v>2019</v>
      </c>
      <c r="C330" s="92" t="s">
        <v>618</v>
      </c>
      <c r="D330" s="112" t="s">
        <v>161</v>
      </c>
      <c r="E330" s="92" t="s">
        <v>38</v>
      </c>
      <c r="F330" s="93" t="s">
        <v>182</v>
      </c>
      <c r="G330" s="94" t="s">
        <v>829</v>
      </c>
      <c r="H330" s="95" t="s">
        <v>156</v>
      </c>
      <c r="I330" s="96">
        <v>45</v>
      </c>
      <c r="J330" s="97" t="str">
        <f>IF(ISERROR(VLOOKUP(I330,Eje_Pilar!$C$2:$E$47,2,FALSE))," ",VLOOKUP(I330,Eje_Pilar!$C$2:$E$47,2,FALSE))</f>
        <v>Gobernanza e influencia local, regional e internacional</v>
      </c>
      <c r="K330" s="97" t="str">
        <f>IF(ISERROR(VLOOKUP(I330,Eje_Pilar!$C$2:$E$47,3,FALSE))," ",VLOOKUP(I330,Eje_Pilar!$C$2:$E$47,3,FALSE))</f>
        <v>Eje Transversal 4 Gobierno Legitimo, Fortalecimiento Local y Eficiencia</v>
      </c>
      <c r="L330" s="98" t="s">
        <v>885</v>
      </c>
      <c r="M330" s="91" t="s">
        <v>1210</v>
      </c>
      <c r="N330" s="99" t="s">
        <v>1552</v>
      </c>
      <c r="O330" s="100">
        <v>11900000</v>
      </c>
      <c r="P330" s="101"/>
      <c r="Q330" s="102"/>
      <c r="R330" s="103"/>
      <c r="S330" s="100"/>
      <c r="T330" s="104">
        <f t="shared" si="49"/>
        <v>11900000</v>
      </c>
      <c r="U330" s="132">
        <v>8443333</v>
      </c>
      <c r="V330" s="105">
        <v>43643</v>
      </c>
      <c r="W330" s="105">
        <v>43648</v>
      </c>
      <c r="X330" s="105">
        <v>43862</v>
      </c>
      <c r="Y330" s="106">
        <v>210</v>
      </c>
      <c r="Z330" s="106"/>
      <c r="AA330" s="107"/>
      <c r="AB330" s="91"/>
      <c r="AC330" s="91" t="s">
        <v>1591</v>
      </c>
      <c r="AD330" s="91"/>
      <c r="AE330" s="91"/>
      <c r="AF330" s="108">
        <f t="shared" si="44"/>
        <v>0.70952378151260509</v>
      </c>
      <c r="AG330" s="109"/>
      <c r="AH330" s="130">
        <f>IF(SUMPRODUCT((A$14:A330=A330)*(B$14:B330=B330)*(C$14:C330=C330))&gt;1,0,1)</f>
        <v>1</v>
      </c>
      <c r="AI330" s="110" t="str">
        <f t="shared" si="45"/>
        <v>Contratos de prestación de servicios profesionales y de apoyo a la gestión</v>
      </c>
      <c r="AJ330" s="110" t="str">
        <f t="shared" si="46"/>
        <v>Contratación directa</v>
      </c>
      <c r="AK330" s="111" t="str">
        <f>IFERROR(VLOOKUP(F330,Tipo!$C$12:$C$27,1,FALSE),"NO")</f>
        <v>Prestación de servicios profesionales y de apoyo a la gestión, o para la ejecución de trabajos artísticos que sólo puedan encomendarse a determinadas personas naturales;</v>
      </c>
      <c r="AL330" s="110" t="str">
        <f t="shared" si="47"/>
        <v>Inversión</v>
      </c>
      <c r="AM330" s="110">
        <f t="shared" si="48"/>
        <v>45</v>
      </c>
      <c r="AN330" s="58"/>
      <c r="AO330" s="58"/>
      <c r="AP330" s="58"/>
    </row>
    <row r="331" spans="1:42" s="57" customFormat="1" ht="27" customHeight="1" x14ac:dyDescent="0.25">
      <c r="A331" s="91">
        <v>3262019</v>
      </c>
      <c r="B331" s="106">
        <v>2019</v>
      </c>
      <c r="C331" s="92" t="s">
        <v>619</v>
      </c>
      <c r="D331" s="112" t="s">
        <v>161</v>
      </c>
      <c r="E331" s="92" t="s">
        <v>38</v>
      </c>
      <c r="F331" s="93" t="s">
        <v>182</v>
      </c>
      <c r="G331" s="94" t="s">
        <v>829</v>
      </c>
      <c r="H331" s="95" t="s">
        <v>156</v>
      </c>
      <c r="I331" s="96">
        <v>45</v>
      </c>
      <c r="J331" s="97" t="str">
        <f>IF(ISERROR(VLOOKUP(I331,Eje_Pilar!$C$2:$E$47,2,FALSE))," ",VLOOKUP(I331,Eje_Pilar!$C$2:$E$47,2,FALSE))</f>
        <v>Gobernanza e influencia local, regional e internacional</v>
      </c>
      <c r="K331" s="97" t="str">
        <f>IF(ISERROR(VLOOKUP(I331,Eje_Pilar!$C$2:$E$47,3,FALSE))," ",VLOOKUP(I331,Eje_Pilar!$C$2:$E$47,3,FALSE))</f>
        <v>Eje Transversal 4 Gobierno Legitimo, Fortalecimiento Local y Eficiencia</v>
      </c>
      <c r="L331" s="98" t="s">
        <v>885</v>
      </c>
      <c r="M331" s="91" t="s">
        <v>1211</v>
      </c>
      <c r="N331" s="99" t="s">
        <v>1553</v>
      </c>
      <c r="O331" s="100">
        <v>11900000</v>
      </c>
      <c r="P331" s="101"/>
      <c r="Q331" s="102"/>
      <c r="R331" s="103"/>
      <c r="S331" s="100"/>
      <c r="T331" s="104">
        <f t="shared" si="49"/>
        <v>11900000</v>
      </c>
      <c r="U331" s="132">
        <v>10926000</v>
      </c>
      <c r="V331" s="105">
        <v>43643</v>
      </c>
      <c r="W331" s="105">
        <v>43648</v>
      </c>
      <c r="X331" s="105">
        <v>43862</v>
      </c>
      <c r="Y331" s="106">
        <v>330</v>
      </c>
      <c r="Z331" s="106"/>
      <c r="AA331" s="107"/>
      <c r="AB331" s="91"/>
      <c r="AC331" s="91" t="s">
        <v>1591</v>
      </c>
      <c r="AD331" s="91"/>
      <c r="AE331" s="91"/>
      <c r="AF331" s="108">
        <f t="shared" si="44"/>
        <v>0.91815126050420171</v>
      </c>
      <c r="AG331" s="109"/>
      <c r="AH331" s="130">
        <f>IF(SUMPRODUCT((A$14:A331=A331)*(B$14:B331=B331)*(C$14:C331=C331))&gt;1,0,1)</f>
        <v>1</v>
      </c>
      <c r="AI331" s="110" t="str">
        <f t="shared" si="45"/>
        <v>Contratos de prestación de servicios profesionales y de apoyo a la gestión</v>
      </c>
      <c r="AJ331" s="110" t="str">
        <f t="shared" si="46"/>
        <v>Contratación directa</v>
      </c>
      <c r="AK331" s="111" t="str">
        <f>IFERROR(VLOOKUP(F331,Tipo!$C$12:$C$27,1,FALSE),"NO")</f>
        <v>Prestación de servicios profesionales y de apoyo a la gestión, o para la ejecución de trabajos artísticos que sólo puedan encomendarse a determinadas personas naturales;</v>
      </c>
      <c r="AL331" s="110" t="str">
        <f t="shared" si="47"/>
        <v>Inversión</v>
      </c>
      <c r="AM331" s="110">
        <f t="shared" si="48"/>
        <v>45</v>
      </c>
      <c r="AN331" s="58"/>
      <c r="AO331" s="58"/>
      <c r="AP331" s="58"/>
    </row>
    <row r="332" spans="1:42" s="57" customFormat="1" ht="27" customHeight="1" x14ac:dyDescent="0.25">
      <c r="A332" s="91">
        <v>3272019</v>
      </c>
      <c r="B332" s="106">
        <v>2019</v>
      </c>
      <c r="C332" s="92" t="s">
        <v>620</v>
      </c>
      <c r="D332" s="112" t="s">
        <v>161</v>
      </c>
      <c r="E332" s="92" t="s">
        <v>38</v>
      </c>
      <c r="F332" s="93" t="s">
        <v>182</v>
      </c>
      <c r="G332" s="94" t="s">
        <v>829</v>
      </c>
      <c r="H332" s="95" t="s">
        <v>156</v>
      </c>
      <c r="I332" s="96">
        <v>45</v>
      </c>
      <c r="J332" s="97" t="str">
        <f>IF(ISERROR(VLOOKUP(I332,Eje_Pilar!$C$2:$E$47,2,FALSE))," ",VLOOKUP(I332,Eje_Pilar!$C$2:$E$47,2,FALSE))</f>
        <v>Gobernanza e influencia local, regional e internacional</v>
      </c>
      <c r="K332" s="97" t="str">
        <f>IF(ISERROR(VLOOKUP(I332,Eje_Pilar!$C$2:$E$47,3,FALSE))," ",VLOOKUP(I332,Eje_Pilar!$C$2:$E$47,3,FALSE))</f>
        <v>Eje Transversal 4 Gobierno Legitimo, Fortalecimiento Local y Eficiencia</v>
      </c>
      <c r="L332" s="98" t="s">
        <v>885</v>
      </c>
      <c r="M332" s="91" t="s">
        <v>1212</v>
      </c>
      <c r="N332" s="99" t="s">
        <v>1554</v>
      </c>
      <c r="O332" s="100">
        <v>11900000</v>
      </c>
      <c r="P332" s="101"/>
      <c r="Q332" s="102"/>
      <c r="R332" s="103"/>
      <c r="S332" s="100"/>
      <c r="T332" s="104">
        <f t="shared" si="49"/>
        <v>11900000</v>
      </c>
      <c r="U332" s="132">
        <v>8273000</v>
      </c>
      <c r="V332" s="105">
        <v>43650</v>
      </c>
      <c r="W332" s="105">
        <v>43661</v>
      </c>
      <c r="X332" s="105">
        <v>43875</v>
      </c>
      <c r="Y332" s="106">
        <v>210</v>
      </c>
      <c r="Z332" s="106"/>
      <c r="AA332" s="107"/>
      <c r="AB332" s="91"/>
      <c r="AC332" s="91" t="s">
        <v>1591</v>
      </c>
      <c r="AD332" s="91"/>
      <c r="AE332" s="91"/>
      <c r="AF332" s="108">
        <f t="shared" si="44"/>
        <v>0.6952100840336134</v>
      </c>
      <c r="AG332" s="109"/>
      <c r="AH332" s="130">
        <f>IF(SUMPRODUCT((A$14:A332=A332)*(B$14:B332=B332)*(C$14:C332=C332))&gt;1,0,1)</f>
        <v>1</v>
      </c>
      <c r="AI332" s="110" t="str">
        <f t="shared" si="45"/>
        <v>Contratos de prestación de servicios profesionales y de apoyo a la gestión</v>
      </c>
      <c r="AJ332" s="110" t="str">
        <f t="shared" si="46"/>
        <v>Contratación directa</v>
      </c>
      <c r="AK332" s="111" t="str">
        <f>IFERROR(VLOOKUP(F332,Tipo!$C$12:$C$27,1,FALSE),"NO")</f>
        <v>Prestación de servicios profesionales y de apoyo a la gestión, o para la ejecución de trabajos artísticos que sólo puedan encomendarse a determinadas personas naturales;</v>
      </c>
      <c r="AL332" s="110" t="str">
        <f t="shared" si="47"/>
        <v>Inversión</v>
      </c>
      <c r="AM332" s="110">
        <f t="shared" si="48"/>
        <v>45</v>
      </c>
      <c r="AN332" s="58"/>
      <c r="AO332" s="58"/>
      <c r="AP332" s="58"/>
    </row>
    <row r="333" spans="1:42" s="57" customFormat="1" ht="27" customHeight="1" x14ac:dyDescent="0.25">
      <c r="A333" s="91">
        <v>3322019</v>
      </c>
      <c r="B333" s="106">
        <v>2019</v>
      </c>
      <c r="C333" s="92" t="s">
        <v>621</v>
      </c>
      <c r="D333" s="112" t="s">
        <v>153</v>
      </c>
      <c r="E333" s="92" t="s">
        <v>162</v>
      </c>
      <c r="F333" s="93" t="s">
        <v>186</v>
      </c>
      <c r="G333" s="94" t="s">
        <v>830</v>
      </c>
      <c r="H333" s="95" t="s">
        <v>156</v>
      </c>
      <c r="I333" s="96">
        <v>2</v>
      </c>
      <c r="J333" s="97" t="str">
        <f>IF(ISERROR(VLOOKUP(I333,Eje_Pilar!$C$2:$E$47,2,FALSE))," ",VLOOKUP(I333,Eje_Pilar!$C$2:$E$47,2,FALSE))</f>
        <v>Desarrollo integral desde la gestación hasta la adolescencia</v>
      </c>
      <c r="K333" s="97" t="str">
        <f>IF(ISERROR(VLOOKUP(I333,Eje_Pilar!$C$2:$E$47,3,FALSE))," ",VLOOKUP(I333,Eje_Pilar!$C$2:$E$47,3,FALSE))</f>
        <v>Pilar 1 Igualdad de Calidad de Vida</v>
      </c>
      <c r="L333" s="98" t="s">
        <v>891</v>
      </c>
      <c r="M333" s="91" t="s">
        <v>1213</v>
      </c>
      <c r="N333" s="99" t="s">
        <v>1555</v>
      </c>
      <c r="O333" s="100">
        <v>300079836</v>
      </c>
      <c r="P333" s="101"/>
      <c r="Q333" s="102"/>
      <c r="R333" s="103"/>
      <c r="S333" s="100">
        <v>74326667</v>
      </c>
      <c r="T333" s="104">
        <f t="shared" si="49"/>
        <v>374406503</v>
      </c>
      <c r="U333" s="133">
        <v>374406503</v>
      </c>
      <c r="V333" s="105">
        <v>43676</v>
      </c>
      <c r="W333" s="105">
        <v>43712</v>
      </c>
      <c r="X333" s="105">
        <v>43772</v>
      </c>
      <c r="Y333" s="106">
        <v>60</v>
      </c>
      <c r="Z333" s="106"/>
      <c r="AA333" s="107"/>
      <c r="AB333" s="91"/>
      <c r="AC333" s="91" t="s">
        <v>1591</v>
      </c>
      <c r="AD333" s="91"/>
      <c r="AE333" s="91"/>
      <c r="AF333" s="108">
        <f t="shared" si="44"/>
        <v>1</v>
      </c>
      <c r="AG333" s="109"/>
      <c r="AH333" s="130">
        <f>IF(SUMPRODUCT((A$14:A333=A333)*(B$14:B333=B333)*(C$14:C333=C333))&gt;1,0,1)</f>
        <v>1</v>
      </c>
      <c r="AI333" s="110" t="str">
        <f t="shared" si="45"/>
        <v>Obra pública</v>
      </c>
      <c r="AJ333" s="110" t="str">
        <f t="shared" si="46"/>
        <v>Licitación pública</v>
      </c>
      <c r="AK333" s="111" t="str">
        <f>IFERROR(VLOOKUP(F333,Tipo!$C$12:$C$27,1,FALSE),"NO")</f>
        <v>NO</v>
      </c>
      <c r="AL333" s="110" t="str">
        <f t="shared" si="47"/>
        <v>Inversión</v>
      </c>
      <c r="AM333" s="110">
        <f t="shared" si="48"/>
        <v>2</v>
      </c>
      <c r="AN333" s="58"/>
      <c r="AO333" s="58"/>
      <c r="AP333" s="58"/>
    </row>
    <row r="334" spans="1:42" s="57" customFormat="1" ht="27" customHeight="1" x14ac:dyDescent="0.25">
      <c r="A334" s="91">
        <v>3302019</v>
      </c>
      <c r="B334" s="106">
        <v>2019</v>
      </c>
      <c r="C334" s="92" t="s">
        <v>622</v>
      </c>
      <c r="D334" s="112" t="s">
        <v>77</v>
      </c>
      <c r="E334" s="92" t="s">
        <v>154</v>
      </c>
      <c r="F334" s="93" t="s">
        <v>186</v>
      </c>
      <c r="G334" s="94" t="s">
        <v>831</v>
      </c>
      <c r="H334" s="95" t="s">
        <v>156</v>
      </c>
      <c r="I334" s="96">
        <v>17</v>
      </c>
      <c r="J334" s="97" t="str">
        <f>IF(ISERROR(VLOOKUP(I334,Eje_Pilar!$C$2:$E$47,2,FALSE))," ",VLOOKUP(I334,Eje_Pilar!$C$2:$E$47,2,FALSE))</f>
        <v>Espacio público, derecho de todos</v>
      </c>
      <c r="K334" s="97" t="str">
        <f>IF(ISERROR(VLOOKUP(I334,Eje_Pilar!$C$2:$E$47,3,FALSE))," ",VLOOKUP(I334,Eje_Pilar!$C$2:$E$47,3,FALSE))</f>
        <v>Pilar 2 Democracía Urbana</v>
      </c>
      <c r="L334" s="98" t="s">
        <v>894</v>
      </c>
      <c r="M334" s="91" t="s">
        <v>1214</v>
      </c>
      <c r="N334" s="99" t="s">
        <v>1556</v>
      </c>
      <c r="O334" s="100">
        <v>425000000</v>
      </c>
      <c r="P334" s="101"/>
      <c r="Q334" s="102"/>
      <c r="R334" s="103">
        <v>1</v>
      </c>
      <c r="S334" s="100">
        <v>115000000</v>
      </c>
      <c r="T334" s="104">
        <f t="shared" si="49"/>
        <v>540000000</v>
      </c>
      <c r="U334" s="132">
        <v>89250000</v>
      </c>
      <c r="V334" s="105">
        <v>43671</v>
      </c>
      <c r="W334" s="105">
        <v>43671</v>
      </c>
      <c r="X334" s="105">
        <v>43946</v>
      </c>
      <c r="Y334" s="106">
        <v>270</v>
      </c>
      <c r="Z334" s="106"/>
      <c r="AA334" s="107"/>
      <c r="AB334" s="91"/>
      <c r="AC334" s="91" t="s">
        <v>1591</v>
      </c>
      <c r="AD334" s="91"/>
      <c r="AE334" s="91"/>
      <c r="AF334" s="108">
        <f t="shared" si="44"/>
        <v>0.16527777777777777</v>
      </c>
      <c r="AG334" s="109"/>
      <c r="AH334" s="130">
        <f>IF(SUMPRODUCT((A$14:A334=A334)*(B$14:B334=B334)*(C$14:C334=C334))&gt;1,0,1)</f>
        <v>1</v>
      </c>
      <c r="AI334" s="110" t="str">
        <f t="shared" si="45"/>
        <v>Interventoría</v>
      </c>
      <c r="AJ334" s="110" t="str">
        <f t="shared" si="46"/>
        <v>Concurso de méritos</v>
      </c>
      <c r="AK334" s="111" t="str">
        <f>IFERROR(VLOOKUP(F334,Tipo!$C$12:$C$27,1,FALSE),"NO")</f>
        <v>NO</v>
      </c>
      <c r="AL334" s="110" t="str">
        <f t="shared" si="47"/>
        <v>Inversión</v>
      </c>
      <c r="AM334" s="110">
        <f t="shared" si="48"/>
        <v>17</v>
      </c>
      <c r="AN334" s="58"/>
      <c r="AO334" s="58"/>
      <c r="AP334" s="58"/>
    </row>
    <row r="335" spans="1:42" s="57" customFormat="1" ht="27" customHeight="1" x14ac:dyDescent="0.25">
      <c r="A335" s="91">
        <v>3282019</v>
      </c>
      <c r="B335" s="106">
        <v>2019</v>
      </c>
      <c r="C335" s="92" t="s">
        <v>623</v>
      </c>
      <c r="D335" s="112" t="s">
        <v>159</v>
      </c>
      <c r="E335" s="92" t="s">
        <v>162</v>
      </c>
      <c r="F335" s="93" t="s">
        <v>186</v>
      </c>
      <c r="G335" s="94" t="s">
        <v>832</v>
      </c>
      <c r="H335" s="95" t="s">
        <v>156</v>
      </c>
      <c r="I335" s="96">
        <v>11</v>
      </c>
      <c r="J335" s="97" t="str">
        <f>IF(ISERROR(VLOOKUP(I335,Eje_Pilar!$C$2:$E$47,2,FALSE))," ",VLOOKUP(I335,Eje_Pilar!$C$2:$E$47,2,FALSE))</f>
        <v>Mejores oportunidades para el desarrollo a través de la cultura, la recreación y el deporte</v>
      </c>
      <c r="K335" s="97" t="str">
        <f>IF(ISERROR(VLOOKUP(I335,Eje_Pilar!$C$2:$E$47,3,FALSE))," ",VLOOKUP(I335,Eje_Pilar!$C$2:$E$47,3,FALSE))</f>
        <v>Pilar 1 Igualdad de Calidad de Vida</v>
      </c>
      <c r="L335" s="98" t="s">
        <v>893</v>
      </c>
      <c r="M335" s="91" t="s">
        <v>1202</v>
      </c>
      <c r="N335" s="99" t="s">
        <v>1543</v>
      </c>
      <c r="O335" s="100">
        <v>412484316</v>
      </c>
      <c r="P335" s="101"/>
      <c r="Q335" s="102"/>
      <c r="R335" s="103"/>
      <c r="S335" s="100"/>
      <c r="T335" s="104">
        <f t="shared" si="49"/>
        <v>412484316</v>
      </c>
      <c r="U335" s="132">
        <v>337609009</v>
      </c>
      <c r="V335" s="105">
        <v>43650</v>
      </c>
      <c r="W335" s="105">
        <v>43654</v>
      </c>
      <c r="X335" s="105">
        <v>43745</v>
      </c>
      <c r="Y335" s="106">
        <v>90</v>
      </c>
      <c r="Z335" s="106"/>
      <c r="AA335" s="107"/>
      <c r="AB335" s="91"/>
      <c r="AC335" s="91" t="s">
        <v>1591</v>
      </c>
      <c r="AD335" s="91"/>
      <c r="AE335" s="91"/>
      <c r="AF335" s="108">
        <f t="shared" si="44"/>
        <v>0.81847720241561861</v>
      </c>
      <c r="AG335" s="109"/>
      <c r="AH335" s="130">
        <f>IF(SUMPRODUCT((A$14:A335=A335)*(B$14:B335=B335)*(C$14:C335=C335))&gt;1,0,1)</f>
        <v>1</v>
      </c>
      <c r="AI335" s="110" t="str">
        <f t="shared" si="45"/>
        <v>Contratos de prestación de servicios</v>
      </c>
      <c r="AJ335" s="110" t="str">
        <f t="shared" si="46"/>
        <v>Licitación pública</v>
      </c>
      <c r="AK335" s="111" t="str">
        <f>IFERROR(VLOOKUP(F335,Tipo!$C$12:$C$27,1,FALSE),"NO")</f>
        <v>NO</v>
      </c>
      <c r="AL335" s="110" t="str">
        <f t="shared" si="47"/>
        <v>Inversión</v>
      </c>
      <c r="AM335" s="110">
        <f t="shared" si="48"/>
        <v>11</v>
      </c>
      <c r="AN335" s="58"/>
      <c r="AO335" s="58"/>
      <c r="AP335" s="58"/>
    </row>
    <row r="336" spans="1:42" s="57" customFormat="1" ht="27" customHeight="1" x14ac:dyDescent="0.25">
      <c r="A336" s="91">
        <v>3292019</v>
      </c>
      <c r="B336" s="106">
        <v>2019</v>
      </c>
      <c r="C336" s="92" t="s">
        <v>624</v>
      </c>
      <c r="D336" s="112" t="s">
        <v>159</v>
      </c>
      <c r="E336" s="92" t="s">
        <v>162</v>
      </c>
      <c r="F336" s="93" t="s">
        <v>186</v>
      </c>
      <c r="G336" s="94" t="s">
        <v>833</v>
      </c>
      <c r="H336" s="95" t="s">
        <v>156</v>
      </c>
      <c r="I336" s="96">
        <v>11</v>
      </c>
      <c r="J336" s="97" t="str">
        <f>IF(ISERROR(VLOOKUP(I336,Eje_Pilar!$C$2:$E$47,2,FALSE))," ",VLOOKUP(I336,Eje_Pilar!$C$2:$E$47,2,FALSE))</f>
        <v>Mejores oportunidades para el desarrollo a través de la cultura, la recreación y el deporte</v>
      </c>
      <c r="K336" s="97" t="str">
        <f>IF(ISERROR(VLOOKUP(I336,Eje_Pilar!$C$2:$E$47,3,FALSE))," ",VLOOKUP(I336,Eje_Pilar!$C$2:$E$47,3,FALSE))</f>
        <v>Pilar 1 Igualdad de Calidad de Vida</v>
      </c>
      <c r="L336" s="98" t="s">
        <v>893</v>
      </c>
      <c r="M336" s="91" t="s">
        <v>1215</v>
      </c>
      <c r="N336" s="99" t="s">
        <v>1557</v>
      </c>
      <c r="O336" s="100">
        <v>501558333</v>
      </c>
      <c r="P336" s="101"/>
      <c r="Q336" s="102"/>
      <c r="R336" s="103"/>
      <c r="S336" s="100"/>
      <c r="T336" s="104">
        <f t="shared" si="49"/>
        <v>501558333</v>
      </c>
      <c r="U336" s="132">
        <v>0</v>
      </c>
      <c r="V336" s="105">
        <v>43679</v>
      </c>
      <c r="W336" s="105">
        <v>43776</v>
      </c>
      <c r="X336" s="105">
        <v>44018</v>
      </c>
      <c r="Y336" s="106">
        <v>240</v>
      </c>
      <c r="Z336" s="106"/>
      <c r="AA336" s="107"/>
      <c r="AB336" s="91"/>
      <c r="AC336" s="91" t="s">
        <v>1591</v>
      </c>
      <c r="AD336" s="91"/>
      <c r="AE336" s="91"/>
      <c r="AF336" s="108">
        <f t="shared" ref="AF336:AF399" si="50">IF(ISERROR(U336/T336),"-",(U336/T336))</f>
        <v>0</v>
      </c>
      <c r="AG336" s="109"/>
      <c r="AH336" s="130">
        <f>IF(SUMPRODUCT((A$14:A336=A336)*(B$14:B336=B336)*(C$14:C336=C336))&gt;1,0,1)</f>
        <v>1</v>
      </c>
      <c r="AI336" s="110" t="str">
        <f t="shared" si="45"/>
        <v>Contratos de prestación de servicios</v>
      </c>
      <c r="AJ336" s="110" t="str">
        <f t="shared" si="46"/>
        <v>Licitación pública</v>
      </c>
      <c r="AK336" s="111" t="str">
        <f>IFERROR(VLOOKUP(F336,Tipo!$C$12:$C$27,1,FALSE),"NO")</f>
        <v>NO</v>
      </c>
      <c r="AL336" s="110" t="str">
        <f t="shared" si="47"/>
        <v>Inversión</v>
      </c>
      <c r="AM336" s="110">
        <f t="shared" si="48"/>
        <v>11</v>
      </c>
      <c r="AN336" s="58"/>
      <c r="AO336" s="58"/>
      <c r="AP336" s="58"/>
    </row>
    <row r="337" spans="1:42" s="57" customFormat="1" ht="27" customHeight="1" x14ac:dyDescent="0.25">
      <c r="A337" s="91">
        <v>3352019</v>
      </c>
      <c r="B337" s="106">
        <v>2019</v>
      </c>
      <c r="C337" s="92" t="s">
        <v>625</v>
      </c>
      <c r="D337" s="112" t="s">
        <v>77</v>
      </c>
      <c r="E337" s="92" t="s">
        <v>154</v>
      </c>
      <c r="F337" s="93" t="s">
        <v>186</v>
      </c>
      <c r="G337" s="94" t="s">
        <v>834</v>
      </c>
      <c r="H337" s="95" t="s">
        <v>156</v>
      </c>
      <c r="I337" s="96">
        <v>18</v>
      </c>
      <c r="J337" s="97" t="str">
        <f>IF(ISERROR(VLOOKUP(I337,Eje_Pilar!$C$2:$E$47,2,FALSE))," ",VLOOKUP(I337,Eje_Pilar!$C$2:$E$47,2,FALSE))</f>
        <v>Mejor movilidad para todos</v>
      </c>
      <c r="K337" s="97" t="str">
        <f>IF(ISERROR(VLOOKUP(I337,Eje_Pilar!$C$2:$E$47,3,FALSE))," ",VLOOKUP(I337,Eje_Pilar!$C$2:$E$47,3,FALSE))</f>
        <v>Pilar 2 Democracía Urbana</v>
      </c>
      <c r="L337" s="98" t="s">
        <v>886</v>
      </c>
      <c r="M337" s="91" t="s">
        <v>1216</v>
      </c>
      <c r="N337" s="99" t="s">
        <v>1558</v>
      </c>
      <c r="O337" s="100">
        <v>179116051</v>
      </c>
      <c r="P337" s="101"/>
      <c r="Q337" s="102"/>
      <c r="R337" s="103"/>
      <c r="S337" s="100"/>
      <c r="T337" s="104">
        <f t="shared" ref="T337" si="51">+O337+Q337+S337</f>
        <v>179116051</v>
      </c>
      <c r="U337" s="132">
        <v>87032938</v>
      </c>
      <c r="V337" s="105">
        <v>43672</v>
      </c>
      <c r="W337" s="105">
        <v>43678</v>
      </c>
      <c r="X337" s="105">
        <v>43861</v>
      </c>
      <c r="Y337" s="106">
        <v>180</v>
      </c>
      <c r="Z337" s="106"/>
      <c r="AA337" s="107"/>
      <c r="AB337" s="91"/>
      <c r="AC337" s="91" t="s">
        <v>1591</v>
      </c>
      <c r="AD337" s="91"/>
      <c r="AE337" s="91"/>
      <c r="AF337" s="108">
        <f t="shared" si="50"/>
        <v>0.48590250574472527</v>
      </c>
      <c r="AG337" s="109"/>
      <c r="AH337" s="130">
        <f>IF(SUMPRODUCT((A$14:A337=A337)*(B$14:B337=B337)*(C$14:C337=C337))&gt;1,0,1)</f>
        <v>1</v>
      </c>
      <c r="AI337" s="110" t="str">
        <f t="shared" ref="AI337" si="52">IFERROR(VLOOKUP(D337,tipo,1,FALSE),"NO")</f>
        <v>Interventoría</v>
      </c>
      <c r="AJ337" s="110" t="str">
        <f t="shared" ref="AJ337" si="53">IFERROR(VLOOKUP(E337,modal,1,FALSE),"NO")</f>
        <v>Concurso de méritos</v>
      </c>
      <c r="AK337" s="111" t="str">
        <f>IFERROR(VLOOKUP(F337,Tipo!$C$12:$C$27,1,FALSE),"NO")</f>
        <v>NO</v>
      </c>
      <c r="AL337" s="110" t="str">
        <f t="shared" ref="AL337" si="54">IFERROR(VLOOKUP(H337,afectacion,1,FALSE),"NO")</f>
        <v>Inversión</v>
      </c>
      <c r="AM337" s="110">
        <f t="shared" ref="AM337" si="55">IFERROR(VLOOKUP(I337,programa,1,FALSE),"NO")</f>
        <v>18</v>
      </c>
      <c r="AN337" s="58"/>
      <c r="AO337" s="58"/>
      <c r="AP337" s="58"/>
    </row>
    <row r="338" spans="1:42" s="57" customFormat="1" ht="27" customHeight="1" x14ac:dyDescent="0.25">
      <c r="A338" s="91">
        <v>3362019</v>
      </c>
      <c r="B338" s="106">
        <v>2019</v>
      </c>
      <c r="C338" s="92" t="s">
        <v>626</v>
      </c>
      <c r="D338" s="112" t="s">
        <v>77</v>
      </c>
      <c r="E338" s="92" t="s">
        <v>154</v>
      </c>
      <c r="F338" s="93" t="s">
        <v>186</v>
      </c>
      <c r="G338" s="94" t="s">
        <v>835</v>
      </c>
      <c r="H338" s="95" t="s">
        <v>156</v>
      </c>
      <c r="I338" s="96">
        <v>45</v>
      </c>
      <c r="J338" s="97" t="str">
        <f>IF(ISERROR(VLOOKUP(I338,Eje_Pilar!$C$2:$E$47,2,FALSE))," ",VLOOKUP(I338,Eje_Pilar!$C$2:$E$47,2,FALSE))</f>
        <v>Gobernanza e influencia local, regional e internacional</v>
      </c>
      <c r="K338" s="97" t="str">
        <f>IF(ISERROR(VLOOKUP(I338,Eje_Pilar!$C$2:$E$47,3,FALSE))," ",VLOOKUP(I338,Eje_Pilar!$C$2:$E$47,3,FALSE))</f>
        <v>Eje Transversal 4 Gobierno Legitimo, Fortalecimiento Local y Eficiencia</v>
      </c>
      <c r="L338" s="98" t="s">
        <v>895</v>
      </c>
      <c r="M338" s="91" t="s">
        <v>1216</v>
      </c>
      <c r="N338" s="99" t="s">
        <v>1558</v>
      </c>
      <c r="O338" s="100">
        <v>100000000</v>
      </c>
      <c r="P338" s="101"/>
      <c r="Q338" s="102"/>
      <c r="R338" s="103"/>
      <c r="S338" s="100"/>
      <c r="T338" s="104">
        <f t="shared" ref="T338" si="56">+O338+Q338+S338</f>
        <v>100000000</v>
      </c>
      <c r="U338" s="132">
        <v>33485968</v>
      </c>
      <c r="V338" s="105">
        <v>43672</v>
      </c>
      <c r="W338" s="105">
        <v>43678</v>
      </c>
      <c r="X338" s="105">
        <v>43861</v>
      </c>
      <c r="Y338" s="106">
        <v>180</v>
      </c>
      <c r="Z338" s="106"/>
      <c r="AA338" s="107"/>
      <c r="AB338" s="91"/>
      <c r="AC338" s="91" t="s">
        <v>1591</v>
      </c>
      <c r="AD338" s="91"/>
      <c r="AE338" s="91"/>
      <c r="AF338" s="108">
        <f t="shared" si="50"/>
        <v>0.33485967999999999</v>
      </c>
      <c r="AG338" s="109"/>
      <c r="AH338" s="130">
        <f>IF(SUMPRODUCT((A$14:A338=A338)*(B$14:B338=B338)*(C$14:C338=C338))&gt;1,0,1)</f>
        <v>1</v>
      </c>
      <c r="AI338" s="110" t="str">
        <f t="shared" ref="AI338" si="57">IFERROR(VLOOKUP(D338,tipo,1,FALSE),"NO")</f>
        <v>Interventoría</v>
      </c>
      <c r="AJ338" s="110" t="str">
        <f t="shared" ref="AJ338" si="58">IFERROR(VLOOKUP(E338,modal,1,FALSE),"NO")</f>
        <v>Concurso de méritos</v>
      </c>
      <c r="AK338" s="111" t="str">
        <f>IFERROR(VLOOKUP(F338,Tipo!$C$12:$C$27,1,FALSE),"NO")</f>
        <v>NO</v>
      </c>
      <c r="AL338" s="110" t="str">
        <f t="shared" ref="AL338" si="59">IFERROR(VLOOKUP(H338,afectacion,1,FALSE),"NO")</f>
        <v>Inversión</v>
      </c>
      <c r="AM338" s="110">
        <f t="shared" ref="AM338" si="60">IFERROR(VLOOKUP(I338,programa,1,FALSE),"NO")</f>
        <v>45</v>
      </c>
      <c r="AN338" s="58"/>
      <c r="AO338" s="58"/>
      <c r="AP338" s="58"/>
    </row>
    <row r="339" spans="1:42" s="57" customFormat="1" ht="27" customHeight="1" x14ac:dyDescent="0.25">
      <c r="A339" s="91">
        <v>3372019</v>
      </c>
      <c r="B339" s="106">
        <v>2019</v>
      </c>
      <c r="C339" s="92" t="s">
        <v>588</v>
      </c>
      <c r="D339" s="112" t="s">
        <v>159</v>
      </c>
      <c r="E339" s="92" t="s">
        <v>162</v>
      </c>
      <c r="F339" s="93" t="s">
        <v>186</v>
      </c>
      <c r="G339" s="94" t="s">
        <v>809</v>
      </c>
      <c r="H339" s="95" t="s">
        <v>156</v>
      </c>
      <c r="I339" s="96">
        <v>11</v>
      </c>
      <c r="J339" s="97" t="str">
        <f>IF(ISERROR(VLOOKUP(I339,Eje_Pilar!$C$2:$E$47,2,FALSE))," ",VLOOKUP(I339,Eje_Pilar!$C$2:$E$47,2,FALSE))</f>
        <v>Mejores oportunidades para el desarrollo a través de la cultura, la recreación y el deporte</v>
      </c>
      <c r="K339" s="97" t="str">
        <f>IF(ISERROR(VLOOKUP(I339,Eje_Pilar!$C$2:$E$47,3,FALSE))," ",VLOOKUP(I339,Eje_Pilar!$C$2:$E$47,3,FALSE))</f>
        <v>Pilar 1 Igualdad de Calidad de Vida</v>
      </c>
      <c r="L339" s="98" t="s">
        <v>893</v>
      </c>
      <c r="M339" s="91" t="s">
        <v>1183</v>
      </c>
      <c r="N339" s="99" t="s">
        <v>1524</v>
      </c>
      <c r="O339" s="100">
        <v>600010865</v>
      </c>
      <c r="P339" s="101"/>
      <c r="Q339" s="102"/>
      <c r="R339" s="103"/>
      <c r="S339" s="100"/>
      <c r="T339" s="104">
        <f t="shared" ref="T339" si="61">+O339+Q339+S339</f>
        <v>600010865</v>
      </c>
      <c r="U339" s="132">
        <v>180003259</v>
      </c>
      <c r="V339" s="105">
        <v>43672</v>
      </c>
      <c r="W339" s="105">
        <v>43686</v>
      </c>
      <c r="X339" s="105">
        <v>43869</v>
      </c>
      <c r="Y339" s="106">
        <v>180</v>
      </c>
      <c r="Z339" s="106"/>
      <c r="AA339" s="107"/>
      <c r="AB339" s="91"/>
      <c r="AC339" s="91" t="s">
        <v>1591</v>
      </c>
      <c r="AD339" s="91"/>
      <c r="AE339" s="91"/>
      <c r="AF339" s="108">
        <f t="shared" si="50"/>
        <v>0.29999999916668174</v>
      </c>
      <c r="AG339" s="109"/>
      <c r="AH339" s="130">
        <f>IF(SUMPRODUCT((A$14:A339=A339)*(B$14:B339=B339)*(C$14:C339=C339))&gt;1,0,1)</f>
        <v>0</v>
      </c>
      <c r="AI339" s="110" t="str">
        <f t="shared" ref="AI339" si="62">IFERROR(VLOOKUP(D339,tipo,1,FALSE),"NO")</f>
        <v>Contratos de prestación de servicios</v>
      </c>
      <c r="AJ339" s="110" t="str">
        <f t="shared" ref="AJ339" si="63">IFERROR(VLOOKUP(E339,modal,1,FALSE),"NO")</f>
        <v>Licitación pública</v>
      </c>
      <c r="AK339" s="111" t="str">
        <f>IFERROR(VLOOKUP(F339,Tipo!$C$12:$C$27,1,FALSE),"NO")</f>
        <v>NO</v>
      </c>
      <c r="AL339" s="110" t="str">
        <f t="shared" ref="AL339" si="64">IFERROR(VLOOKUP(H339,afectacion,1,FALSE),"NO")</f>
        <v>Inversión</v>
      </c>
      <c r="AM339" s="110">
        <f t="shared" ref="AM339" si="65">IFERROR(VLOOKUP(I339,programa,1,FALSE),"NO")</f>
        <v>11</v>
      </c>
      <c r="AN339" s="58"/>
      <c r="AO339" s="58"/>
      <c r="AP339" s="58"/>
    </row>
    <row r="340" spans="1:42" s="57" customFormat="1" ht="27" customHeight="1" x14ac:dyDescent="0.25">
      <c r="A340" s="91">
        <v>3382019</v>
      </c>
      <c r="B340" s="106">
        <v>2019</v>
      </c>
      <c r="C340" s="92" t="s">
        <v>627</v>
      </c>
      <c r="D340" s="112" t="s">
        <v>153</v>
      </c>
      <c r="E340" s="92" t="s">
        <v>162</v>
      </c>
      <c r="F340" s="93" t="s">
        <v>186</v>
      </c>
      <c r="G340" s="94" t="s">
        <v>836</v>
      </c>
      <c r="H340" s="95" t="s">
        <v>156</v>
      </c>
      <c r="I340" s="96">
        <v>18</v>
      </c>
      <c r="J340" s="97" t="str">
        <f>IF(ISERROR(VLOOKUP(I340,Eje_Pilar!$C$2:$E$47,2,FALSE))," ",VLOOKUP(I340,Eje_Pilar!$C$2:$E$47,2,FALSE))</f>
        <v>Mejor movilidad para todos</v>
      </c>
      <c r="K340" s="97" t="str">
        <f>IF(ISERROR(VLOOKUP(I340,Eje_Pilar!$C$2:$E$47,3,FALSE))," ",VLOOKUP(I340,Eje_Pilar!$C$2:$E$47,3,FALSE))</f>
        <v>Pilar 2 Democracía Urbana</v>
      </c>
      <c r="L340" s="98" t="s">
        <v>886</v>
      </c>
      <c r="M340" s="91" t="s">
        <v>1184</v>
      </c>
      <c r="N340" s="99" t="s">
        <v>1525</v>
      </c>
      <c r="O340" s="100">
        <v>4888097015</v>
      </c>
      <c r="P340" s="101"/>
      <c r="Q340" s="102"/>
      <c r="R340" s="103"/>
      <c r="S340" s="100"/>
      <c r="T340" s="104">
        <f t="shared" ref="T340" si="66">+O340+Q340+S340</f>
        <v>4888097015</v>
      </c>
      <c r="U340" s="132">
        <v>1466429105</v>
      </c>
      <c r="V340" s="105">
        <v>43692</v>
      </c>
      <c r="W340" s="105">
        <v>43707</v>
      </c>
      <c r="X340" s="105">
        <v>43980</v>
      </c>
      <c r="Y340" s="106">
        <v>270</v>
      </c>
      <c r="Z340" s="106"/>
      <c r="AA340" s="107"/>
      <c r="AB340" s="91"/>
      <c r="AC340" s="91" t="s">
        <v>1591</v>
      </c>
      <c r="AD340" s="91"/>
      <c r="AE340" s="91"/>
      <c r="AF340" s="108">
        <f t="shared" si="50"/>
        <v>0.30000000010228928</v>
      </c>
      <c r="AG340" s="109"/>
      <c r="AH340" s="130">
        <f>IF(SUMPRODUCT((A$14:A340=A340)*(B$14:B340=B340)*(C$14:C340=C340))&gt;1,0,1)</f>
        <v>1</v>
      </c>
      <c r="AI340" s="110" t="str">
        <f t="shared" ref="AI340" si="67">IFERROR(VLOOKUP(D340,tipo,1,FALSE),"NO")</f>
        <v>Obra pública</v>
      </c>
      <c r="AJ340" s="110" t="str">
        <f t="shared" ref="AJ340" si="68">IFERROR(VLOOKUP(E340,modal,1,FALSE),"NO")</f>
        <v>Licitación pública</v>
      </c>
      <c r="AK340" s="111" t="str">
        <f>IFERROR(VLOOKUP(F340,Tipo!$C$12:$C$27,1,FALSE),"NO")</f>
        <v>NO</v>
      </c>
      <c r="AL340" s="110" t="str">
        <f t="shared" ref="AL340" si="69">IFERROR(VLOOKUP(H340,afectacion,1,FALSE),"NO")</f>
        <v>Inversión</v>
      </c>
      <c r="AM340" s="110">
        <f t="shared" ref="AM340" si="70">IFERROR(VLOOKUP(I340,programa,1,FALSE),"NO")</f>
        <v>18</v>
      </c>
      <c r="AN340" s="58"/>
      <c r="AO340" s="58"/>
      <c r="AP340" s="58"/>
    </row>
    <row r="341" spans="1:42" s="57" customFormat="1" ht="27" customHeight="1" x14ac:dyDescent="0.25">
      <c r="A341" s="91">
        <v>3392019</v>
      </c>
      <c r="B341" s="106">
        <v>2019</v>
      </c>
      <c r="C341" s="92" t="s">
        <v>627</v>
      </c>
      <c r="D341" s="112" t="s">
        <v>153</v>
      </c>
      <c r="E341" s="92" t="s">
        <v>162</v>
      </c>
      <c r="F341" s="93" t="s">
        <v>186</v>
      </c>
      <c r="G341" s="94" t="s">
        <v>836</v>
      </c>
      <c r="H341" s="95" t="s">
        <v>156</v>
      </c>
      <c r="I341" s="96">
        <v>18</v>
      </c>
      <c r="J341" s="97" t="str">
        <f>IF(ISERROR(VLOOKUP(I341,Eje_Pilar!$C$2:$E$47,2,FALSE))," ",VLOOKUP(I341,Eje_Pilar!$C$2:$E$47,2,FALSE))</f>
        <v>Mejor movilidad para todos</v>
      </c>
      <c r="K341" s="97" t="str">
        <f>IF(ISERROR(VLOOKUP(I341,Eje_Pilar!$C$2:$E$47,3,FALSE))," ",VLOOKUP(I341,Eje_Pilar!$C$2:$E$47,3,FALSE))</f>
        <v>Pilar 2 Democracía Urbana</v>
      </c>
      <c r="L341" s="98" t="s">
        <v>886</v>
      </c>
      <c r="M341" s="91" t="s">
        <v>1217</v>
      </c>
      <c r="N341" s="99" t="s">
        <v>1559</v>
      </c>
      <c r="O341" s="100">
        <v>4681727333</v>
      </c>
      <c r="P341" s="101"/>
      <c r="Q341" s="102"/>
      <c r="R341" s="103"/>
      <c r="S341" s="100"/>
      <c r="T341" s="104">
        <f t="shared" ref="T341" si="71">+O341+Q341+S341</f>
        <v>4681727333</v>
      </c>
      <c r="U341" s="132">
        <v>1404518200</v>
      </c>
      <c r="V341" s="105">
        <v>43692</v>
      </c>
      <c r="W341" s="105">
        <v>43707</v>
      </c>
      <c r="X341" s="105">
        <v>43980</v>
      </c>
      <c r="Y341" s="106">
        <v>270</v>
      </c>
      <c r="Z341" s="106"/>
      <c r="AA341" s="107"/>
      <c r="AB341" s="91"/>
      <c r="AC341" s="91" t="s">
        <v>1591</v>
      </c>
      <c r="AD341" s="91"/>
      <c r="AE341" s="91"/>
      <c r="AF341" s="108">
        <f t="shared" si="50"/>
        <v>0.30000000002135963</v>
      </c>
      <c r="AG341" s="109"/>
      <c r="AH341" s="130">
        <f>IF(SUMPRODUCT((A$14:A341=A341)*(B$14:B341=B341)*(C$14:C341=C341))&gt;1,0,1)</f>
        <v>1</v>
      </c>
      <c r="AI341" s="110" t="str">
        <f t="shared" ref="AI341" si="72">IFERROR(VLOOKUP(D341,tipo,1,FALSE),"NO")</f>
        <v>Obra pública</v>
      </c>
      <c r="AJ341" s="110" t="str">
        <f t="shared" ref="AJ341" si="73">IFERROR(VLOOKUP(E341,modal,1,FALSE),"NO")</f>
        <v>Licitación pública</v>
      </c>
      <c r="AK341" s="111" t="str">
        <f>IFERROR(VLOOKUP(F341,Tipo!$C$12:$C$27,1,FALSE),"NO")</f>
        <v>NO</v>
      </c>
      <c r="AL341" s="110" t="str">
        <f t="shared" ref="AL341" si="74">IFERROR(VLOOKUP(H341,afectacion,1,FALSE),"NO")</f>
        <v>Inversión</v>
      </c>
      <c r="AM341" s="110">
        <f t="shared" ref="AM341" si="75">IFERROR(VLOOKUP(I341,programa,1,FALSE),"NO")</f>
        <v>18</v>
      </c>
      <c r="AN341" s="58"/>
      <c r="AO341" s="58"/>
      <c r="AP341" s="58"/>
    </row>
    <row r="342" spans="1:42" s="57" customFormat="1" ht="27" customHeight="1" x14ac:dyDescent="0.25">
      <c r="A342" s="91">
        <v>3402019</v>
      </c>
      <c r="B342" s="106">
        <v>2019</v>
      </c>
      <c r="C342" s="92" t="s">
        <v>627</v>
      </c>
      <c r="D342" s="112" t="s">
        <v>153</v>
      </c>
      <c r="E342" s="92" t="s">
        <v>162</v>
      </c>
      <c r="F342" s="93" t="s">
        <v>186</v>
      </c>
      <c r="G342" s="94" t="s">
        <v>836</v>
      </c>
      <c r="H342" s="95" t="s">
        <v>156</v>
      </c>
      <c r="I342" s="96">
        <v>18</v>
      </c>
      <c r="J342" s="97" t="str">
        <f>IF(ISERROR(VLOOKUP(I342,Eje_Pilar!$C$2:$E$47,2,FALSE))," ",VLOOKUP(I342,Eje_Pilar!$C$2:$E$47,2,FALSE))</f>
        <v>Mejor movilidad para todos</v>
      </c>
      <c r="K342" s="97" t="str">
        <f>IF(ISERROR(VLOOKUP(I342,Eje_Pilar!$C$2:$E$47,3,FALSE))," ",VLOOKUP(I342,Eje_Pilar!$C$2:$E$47,3,FALSE))</f>
        <v>Pilar 2 Democracía Urbana</v>
      </c>
      <c r="L342" s="98" t="s">
        <v>886</v>
      </c>
      <c r="M342" s="91" t="s">
        <v>1218</v>
      </c>
      <c r="N342" s="99" t="s">
        <v>1560</v>
      </c>
      <c r="O342" s="100">
        <v>4804882634</v>
      </c>
      <c r="P342" s="101"/>
      <c r="Q342" s="102"/>
      <c r="R342" s="103"/>
      <c r="S342" s="100"/>
      <c r="T342" s="104">
        <f t="shared" ref="T342" si="76">+O342+Q342+S342</f>
        <v>4804882634</v>
      </c>
      <c r="U342" s="132">
        <v>1441464790</v>
      </c>
      <c r="V342" s="105">
        <v>43692</v>
      </c>
      <c r="W342" s="105">
        <v>43707</v>
      </c>
      <c r="X342" s="105">
        <v>43980</v>
      </c>
      <c r="Y342" s="106">
        <v>270</v>
      </c>
      <c r="Z342" s="106"/>
      <c r="AA342" s="107"/>
      <c r="AB342" s="91"/>
      <c r="AC342" s="91" t="s">
        <v>1591</v>
      </c>
      <c r="AD342" s="91"/>
      <c r="AE342" s="91"/>
      <c r="AF342" s="108">
        <f t="shared" si="50"/>
        <v>0.29999999995837567</v>
      </c>
      <c r="AG342" s="109"/>
      <c r="AH342" s="130">
        <f>IF(SUMPRODUCT((A$14:A342=A342)*(B$14:B342=B342)*(C$14:C342=C342))&gt;1,0,1)</f>
        <v>1</v>
      </c>
      <c r="AI342" s="110" t="str">
        <f t="shared" ref="AI342" si="77">IFERROR(VLOOKUP(D342,tipo,1,FALSE),"NO")</f>
        <v>Obra pública</v>
      </c>
      <c r="AJ342" s="110" t="str">
        <f t="shared" ref="AJ342" si="78">IFERROR(VLOOKUP(E342,modal,1,FALSE),"NO")</f>
        <v>Licitación pública</v>
      </c>
      <c r="AK342" s="111" t="str">
        <f>IFERROR(VLOOKUP(F342,Tipo!$C$12:$C$27,1,FALSE),"NO")</f>
        <v>NO</v>
      </c>
      <c r="AL342" s="110" t="str">
        <f t="shared" ref="AL342" si="79">IFERROR(VLOOKUP(H342,afectacion,1,FALSE),"NO")</f>
        <v>Inversión</v>
      </c>
      <c r="AM342" s="110">
        <f t="shared" ref="AM342" si="80">IFERROR(VLOOKUP(I342,programa,1,FALSE),"NO")</f>
        <v>18</v>
      </c>
      <c r="AN342" s="58"/>
      <c r="AO342" s="58"/>
      <c r="AP342" s="58"/>
    </row>
    <row r="343" spans="1:42" s="57" customFormat="1" ht="27" customHeight="1" x14ac:dyDescent="0.25">
      <c r="A343" s="91">
        <v>3412019</v>
      </c>
      <c r="B343" s="106">
        <v>2019</v>
      </c>
      <c r="C343" s="92" t="s">
        <v>628</v>
      </c>
      <c r="D343" s="112" t="s">
        <v>84</v>
      </c>
      <c r="E343" s="92" t="s">
        <v>160</v>
      </c>
      <c r="F343" s="93" t="s">
        <v>165</v>
      </c>
      <c r="G343" s="94" t="s">
        <v>837</v>
      </c>
      <c r="H343" s="95" t="s">
        <v>156</v>
      </c>
      <c r="I343" s="96">
        <v>18</v>
      </c>
      <c r="J343" s="97" t="str">
        <f>IF(ISERROR(VLOOKUP(I343,Eje_Pilar!$C$2:$E$47,2,FALSE))," ",VLOOKUP(I343,Eje_Pilar!$C$2:$E$47,2,FALSE))</f>
        <v>Mejor movilidad para todos</v>
      </c>
      <c r="K343" s="97" t="str">
        <f>IF(ISERROR(VLOOKUP(I343,Eje_Pilar!$C$2:$E$47,3,FALSE))," ",VLOOKUP(I343,Eje_Pilar!$C$2:$E$47,3,FALSE))</f>
        <v>Pilar 2 Democracía Urbana</v>
      </c>
      <c r="L343" s="98" t="s">
        <v>886</v>
      </c>
      <c r="M343" s="91" t="s">
        <v>1219</v>
      </c>
      <c r="N343" s="99" t="s">
        <v>1561</v>
      </c>
      <c r="O343" s="100">
        <v>202383185</v>
      </c>
      <c r="P343" s="101"/>
      <c r="Q343" s="102"/>
      <c r="R343" s="103"/>
      <c r="S343" s="100"/>
      <c r="T343" s="104">
        <f t="shared" ref="T343" si="81">+O343+Q343+S343</f>
        <v>202383185</v>
      </c>
      <c r="U343" s="132">
        <v>202381539</v>
      </c>
      <c r="V343" s="105">
        <v>43692</v>
      </c>
      <c r="W343" s="105">
        <v>43697</v>
      </c>
      <c r="X343" s="105">
        <v>43727</v>
      </c>
      <c r="Y343" s="106">
        <v>30</v>
      </c>
      <c r="Z343" s="106"/>
      <c r="AA343" s="107"/>
      <c r="AB343" s="91"/>
      <c r="AC343" s="91" t="s">
        <v>1591</v>
      </c>
      <c r="AD343" s="91"/>
      <c r="AE343" s="91"/>
      <c r="AF343" s="108">
        <f t="shared" si="50"/>
        <v>0.9999918669132517</v>
      </c>
      <c r="AG343" s="109"/>
      <c r="AH343" s="130">
        <f>IF(SUMPRODUCT((A$14:A343=A343)*(B$14:B343=B343)*(C$14:C343=C343))&gt;1,0,1)</f>
        <v>1</v>
      </c>
      <c r="AI343" s="110" t="str">
        <f t="shared" ref="AI343" si="82">IFERROR(VLOOKUP(D343,tipo,1,FALSE),"NO")</f>
        <v>Compraventa de bienes muebles</v>
      </c>
      <c r="AJ343" s="110" t="str">
        <f t="shared" ref="AJ343" si="83">IFERROR(VLOOKUP(E343,modal,1,FALSE),"NO")</f>
        <v>Selección abreviada</v>
      </c>
      <c r="AK343" s="111" t="str">
        <f>IFERROR(VLOOKUP(F343,Tipo!$C$12:$C$27,1,FALSE),"NO")</f>
        <v xml:space="preserve">Subasta inversa </v>
      </c>
      <c r="AL343" s="110" t="str">
        <f t="shared" ref="AL343" si="84">IFERROR(VLOOKUP(H343,afectacion,1,FALSE),"NO")</f>
        <v>Inversión</v>
      </c>
      <c r="AM343" s="110">
        <f t="shared" ref="AM343" si="85">IFERROR(VLOOKUP(I343,programa,1,FALSE),"NO")</f>
        <v>18</v>
      </c>
      <c r="AN343" s="58"/>
      <c r="AO343" s="58"/>
      <c r="AP343" s="58"/>
    </row>
    <row r="344" spans="1:42" s="57" customFormat="1" ht="27" customHeight="1" x14ac:dyDescent="0.25">
      <c r="A344" s="91">
        <v>3422019</v>
      </c>
      <c r="B344" s="106">
        <v>2019</v>
      </c>
      <c r="C344" s="92" t="s">
        <v>629</v>
      </c>
      <c r="D344" s="112" t="s">
        <v>77</v>
      </c>
      <c r="E344" s="92" t="s">
        <v>154</v>
      </c>
      <c r="F344" s="93" t="s">
        <v>186</v>
      </c>
      <c r="G344" s="94" t="s">
        <v>838</v>
      </c>
      <c r="H344" s="95" t="s">
        <v>156</v>
      </c>
      <c r="I344" s="96">
        <v>2</v>
      </c>
      <c r="J344" s="97" t="str">
        <f>IF(ISERROR(VLOOKUP(I344,Eje_Pilar!$C$2:$E$47,2,FALSE))," ",VLOOKUP(I344,Eje_Pilar!$C$2:$E$47,2,FALSE))</f>
        <v>Desarrollo integral desde la gestación hasta la adolescencia</v>
      </c>
      <c r="K344" s="97" t="str">
        <f>IF(ISERROR(VLOOKUP(I344,Eje_Pilar!$C$2:$E$47,3,FALSE))," ",VLOOKUP(I344,Eje_Pilar!$C$2:$E$47,3,FALSE))</f>
        <v>Pilar 1 Igualdad de Calidad de Vida</v>
      </c>
      <c r="L344" s="98" t="s">
        <v>891</v>
      </c>
      <c r="M344" s="91" t="s">
        <v>1220</v>
      </c>
      <c r="N344" s="99" t="s">
        <v>1562</v>
      </c>
      <c r="O344" s="100">
        <v>34000000</v>
      </c>
      <c r="P344" s="101"/>
      <c r="Q344" s="102"/>
      <c r="R344" s="103"/>
      <c r="S344" s="100"/>
      <c r="T344" s="104">
        <f t="shared" ref="T344" si="86">+O344+Q344+S344</f>
        <v>34000000</v>
      </c>
      <c r="U344" s="132">
        <v>34000000</v>
      </c>
      <c r="V344" s="105">
        <v>43703</v>
      </c>
      <c r="W344" s="105">
        <v>43712</v>
      </c>
      <c r="X344" s="105">
        <v>43772</v>
      </c>
      <c r="Y344" s="106">
        <v>60</v>
      </c>
      <c r="Z344" s="106"/>
      <c r="AA344" s="107"/>
      <c r="AB344" s="91"/>
      <c r="AC344" s="91" t="s">
        <v>1591</v>
      </c>
      <c r="AD344" s="91"/>
      <c r="AE344" s="91"/>
      <c r="AF344" s="108">
        <f t="shared" si="50"/>
        <v>1</v>
      </c>
      <c r="AG344" s="109"/>
      <c r="AH344" s="130">
        <f>IF(SUMPRODUCT((A$14:A344=A344)*(B$14:B344=B344)*(C$14:C344=C344))&gt;1,0,1)</f>
        <v>1</v>
      </c>
      <c r="AI344" s="110" t="str">
        <f t="shared" ref="AI344" si="87">IFERROR(VLOOKUP(D344,tipo,1,FALSE),"NO")</f>
        <v>Interventoría</v>
      </c>
      <c r="AJ344" s="110" t="str">
        <f t="shared" ref="AJ344" si="88">IFERROR(VLOOKUP(E344,modal,1,FALSE),"NO")</f>
        <v>Concurso de méritos</v>
      </c>
      <c r="AK344" s="111" t="str">
        <f>IFERROR(VLOOKUP(F344,Tipo!$C$12:$C$27,1,FALSE),"NO")</f>
        <v>NO</v>
      </c>
      <c r="AL344" s="110" t="str">
        <f t="shared" ref="AL344" si="89">IFERROR(VLOOKUP(H344,afectacion,1,FALSE),"NO")</f>
        <v>Inversión</v>
      </c>
      <c r="AM344" s="110">
        <f t="shared" ref="AM344" si="90">IFERROR(VLOOKUP(I344,programa,1,FALSE),"NO")</f>
        <v>2</v>
      </c>
      <c r="AN344" s="58"/>
      <c r="AO344" s="58"/>
      <c r="AP344" s="58"/>
    </row>
    <row r="345" spans="1:42" s="57" customFormat="1" ht="27" customHeight="1" x14ac:dyDescent="0.25">
      <c r="A345" s="91">
        <v>3432019</v>
      </c>
      <c r="B345" s="106">
        <v>2019</v>
      </c>
      <c r="C345" s="92" t="s">
        <v>630</v>
      </c>
      <c r="D345" s="112" t="s">
        <v>84</v>
      </c>
      <c r="E345" s="92" t="s">
        <v>160</v>
      </c>
      <c r="F345" s="93" t="s">
        <v>165</v>
      </c>
      <c r="G345" s="94" t="s">
        <v>839</v>
      </c>
      <c r="H345" s="95" t="s">
        <v>156</v>
      </c>
      <c r="I345" s="96">
        <v>2</v>
      </c>
      <c r="J345" s="97" t="str">
        <f>IF(ISERROR(VLOOKUP(I345,Eje_Pilar!$C$2:$E$47,2,FALSE))," ",VLOOKUP(I345,Eje_Pilar!$C$2:$E$47,2,FALSE))</f>
        <v>Desarrollo integral desde la gestación hasta la adolescencia</v>
      </c>
      <c r="K345" s="97" t="str">
        <f>IF(ISERROR(VLOOKUP(I345,Eje_Pilar!$C$2:$E$47,3,FALSE))," ",VLOOKUP(I345,Eje_Pilar!$C$2:$E$47,3,FALSE))</f>
        <v>Pilar 1 Igualdad de Calidad de Vida</v>
      </c>
      <c r="L345" s="98" t="s">
        <v>891</v>
      </c>
      <c r="M345" s="91" t="s">
        <v>1221</v>
      </c>
      <c r="N345" s="99" t="s">
        <v>1563</v>
      </c>
      <c r="O345" s="100">
        <v>215329591</v>
      </c>
      <c r="P345" s="101"/>
      <c r="Q345" s="102"/>
      <c r="R345" s="103"/>
      <c r="S345" s="100"/>
      <c r="T345" s="104">
        <f t="shared" ref="T345" si="91">+O345+Q345+S345</f>
        <v>215329591</v>
      </c>
      <c r="U345" s="132">
        <v>0</v>
      </c>
      <c r="V345" s="105">
        <v>43698</v>
      </c>
      <c r="W345" s="105">
        <v>43713</v>
      </c>
      <c r="X345" s="105">
        <v>43865</v>
      </c>
      <c r="Y345" s="106">
        <v>150</v>
      </c>
      <c r="Z345" s="106"/>
      <c r="AA345" s="107"/>
      <c r="AB345" s="91"/>
      <c r="AC345" s="91" t="s">
        <v>1591</v>
      </c>
      <c r="AD345" s="91"/>
      <c r="AE345" s="91"/>
      <c r="AF345" s="108">
        <f t="shared" si="50"/>
        <v>0</v>
      </c>
      <c r="AG345" s="109"/>
      <c r="AH345" s="130">
        <f>IF(SUMPRODUCT((A$14:A345=A345)*(B$14:B345=B345)*(C$14:C345=C345))&gt;1,0,1)</f>
        <v>1</v>
      </c>
      <c r="AI345" s="110" t="str">
        <f t="shared" ref="AI345" si="92">IFERROR(VLOOKUP(D345,tipo,1,FALSE),"NO")</f>
        <v>Compraventa de bienes muebles</v>
      </c>
      <c r="AJ345" s="110" t="str">
        <f t="shared" ref="AJ345" si="93">IFERROR(VLOOKUP(E345,modal,1,FALSE),"NO")</f>
        <v>Selección abreviada</v>
      </c>
      <c r="AK345" s="111" t="str">
        <f>IFERROR(VLOOKUP(F345,Tipo!$C$12:$C$27,1,FALSE),"NO")</f>
        <v xml:space="preserve">Subasta inversa </v>
      </c>
      <c r="AL345" s="110" t="str">
        <f t="shared" ref="AL345" si="94">IFERROR(VLOOKUP(H345,afectacion,1,FALSE),"NO")</f>
        <v>Inversión</v>
      </c>
      <c r="AM345" s="110">
        <f t="shared" ref="AM345" si="95">IFERROR(VLOOKUP(I345,programa,1,FALSE),"NO")</f>
        <v>2</v>
      </c>
      <c r="AN345" s="58"/>
      <c r="AO345" s="58"/>
      <c r="AP345" s="58"/>
    </row>
    <row r="346" spans="1:42" s="57" customFormat="1" ht="27" customHeight="1" x14ac:dyDescent="0.25">
      <c r="A346" s="91">
        <v>3442019</v>
      </c>
      <c r="B346" s="106">
        <v>2019</v>
      </c>
      <c r="C346" s="92" t="s">
        <v>631</v>
      </c>
      <c r="D346" s="112" t="s">
        <v>77</v>
      </c>
      <c r="E346" s="92" t="s">
        <v>154</v>
      </c>
      <c r="F346" s="93" t="s">
        <v>186</v>
      </c>
      <c r="G346" s="94" t="s">
        <v>840</v>
      </c>
      <c r="H346" s="95" t="s">
        <v>156</v>
      </c>
      <c r="I346" s="96">
        <v>18</v>
      </c>
      <c r="J346" s="97" t="str">
        <f>IF(ISERROR(VLOOKUP(I346,Eje_Pilar!$C$2:$E$47,2,FALSE))," ",VLOOKUP(I346,Eje_Pilar!$C$2:$E$47,2,FALSE))</f>
        <v>Mejor movilidad para todos</v>
      </c>
      <c r="K346" s="97" t="str">
        <f>IF(ISERROR(VLOOKUP(I346,Eje_Pilar!$C$2:$E$47,3,FALSE))," ",VLOOKUP(I346,Eje_Pilar!$C$2:$E$47,3,FALSE))</f>
        <v>Pilar 2 Democracía Urbana</v>
      </c>
      <c r="L346" s="98" t="s">
        <v>886</v>
      </c>
      <c r="M346" s="91" t="s">
        <v>1222</v>
      </c>
      <c r="N346" s="99" t="s">
        <v>1564</v>
      </c>
      <c r="O346" s="100">
        <v>1438000000</v>
      </c>
      <c r="P346" s="101"/>
      <c r="Q346" s="102"/>
      <c r="R346" s="103"/>
      <c r="S346" s="100"/>
      <c r="T346" s="104">
        <f t="shared" ref="T346" si="96">+O346+Q346+S346</f>
        <v>1438000000</v>
      </c>
      <c r="U346" s="132">
        <v>488920000</v>
      </c>
      <c r="V346" s="105">
        <v>43703</v>
      </c>
      <c r="W346" s="105">
        <v>43707</v>
      </c>
      <c r="X346" s="105">
        <v>43980</v>
      </c>
      <c r="Y346" s="106">
        <v>270</v>
      </c>
      <c r="Z346" s="106"/>
      <c r="AA346" s="107"/>
      <c r="AB346" s="91"/>
      <c r="AC346" s="91" t="s">
        <v>1591</v>
      </c>
      <c r="AD346" s="91"/>
      <c r="AE346" s="91"/>
      <c r="AF346" s="108">
        <f t="shared" si="50"/>
        <v>0.34</v>
      </c>
      <c r="AG346" s="109"/>
      <c r="AH346" s="130">
        <f>IF(SUMPRODUCT((A$14:A346=A346)*(B$14:B346=B346)*(C$14:C346=C346))&gt;1,0,1)</f>
        <v>1</v>
      </c>
      <c r="AI346" s="110" t="str">
        <f t="shared" ref="AI346" si="97">IFERROR(VLOOKUP(D346,tipo,1,FALSE),"NO")</f>
        <v>Interventoría</v>
      </c>
      <c r="AJ346" s="110" t="str">
        <f t="shared" ref="AJ346" si="98">IFERROR(VLOOKUP(E346,modal,1,FALSE),"NO")</f>
        <v>Concurso de méritos</v>
      </c>
      <c r="AK346" s="111" t="str">
        <f>IFERROR(VLOOKUP(F346,Tipo!$C$12:$C$27,1,FALSE),"NO")</f>
        <v>NO</v>
      </c>
      <c r="AL346" s="110" t="str">
        <f t="shared" ref="AL346" si="99">IFERROR(VLOOKUP(H346,afectacion,1,FALSE),"NO")</f>
        <v>Inversión</v>
      </c>
      <c r="AM346" s="110">
        <f t="shared" ref="AM346" si="100">IFERROR(VLOOKUP(I346,programa,1,FALSE),"NO")</f>
        <v>18</v>
      </c>
      <c r="AN346" s="58"/>
      <c r="AO346" s="58"/>
      <c r="AP346" s="58"/>
    </row>
    <row r="347" spans="1:42" s="57" customFormat="1" ht="27" customHeight="1" x14ac:dyDescent="0.25">
      <c r="A347" s="91">
        <v>3452019</v>
      </c>
      <c r="B347" s="106">
        <v>2019</v>
      </c>
      <c r="C347" s="92" t="s">
        <v>632</v>
      </c>
      <c r="D347" s="112" t="s">
        <v>77</v>
      </c>
      <c r="E347" s="92" t="s">
        <v>154</v>
      </c>
      <c r="F347" s="93" t="s">
        <v>186</v>
      </c>
      <c r="G347" s="94" t="s">
        <v>841</v>
      </c>
      <c r="H347" s="95" t="s">
        <v>156</v>
      </c>
      <c r="I347" s="96">
        <v>18</v>
      </c>
      <c r="J347" s="97" t="str">
        <f>IF(ISERROR(VLOOKUP(I347,Eje_Pilar!$C$2:$E$47,2,FALSE))," ",VLOOKUP(I347,Eje_Pilar!$C$2:$E$47,2,FALSE))</f>
        <v>Mejor movilidad para todos</v>
      </c>
      <c r="K347" s="97" t="str">
        <f>IF(ISERROR(VLOOKUP(I347,Eje_Pilar!$C$2:$E$47,3,FALSE))," ",VLOOKUP(I347,Eje_Pilar!$C$2:$E$47,3,FALSE))</f>
        <v>Pilar 2 Democracía Urbana</v>
      </c>
      <c r="L347" s="98" t="s">
        <v>886</v>
      </c>
      <c r="M347" s="91" t="s">
        <v>1223</v>
      </c>
      <c r="N347" s="99" t="s">
        <v>1565</v>
      </c>
      <c r="O347" s="100">
        <v>558000000</v>
      </c>
      <c r="P347" s="101"/>
      <c r="Q347" s="102"/>
      <c r="R347" s="103"/>
      <c r="S347" s="100"/>
      <c r="T347" s="104">
        <f t="shared" ref="T347" si="101">+O347+Q347+S347</f>
        <v>558000000</v>
      </c>
      <c r="U347" s="132">
        <v>66960000</v>
      </c>
      <c r="V347" s="105">
        <v>43703</v>
      </c>
      <c r="W347" s="105">
        <v>43707</v>
      </c>
      <c r="X347" s="105">
        <v>43950</v>
      </c>
      <c r="Y347" s="106">
        <v>240</v>
      </c>
      <c r="Z347" s="106"/>
      <c r="AA347" s="107"/>
      <c r="AB347" s="91"/>
      <c r="AC347" s="91" t="s">
        <v>1591</v>
      </c>
      <c r="AD347" s="91"/>
      <c r="AE347" s="91"/>
      <c r="AF347" s="108">
        <f t="shared" si="50"/>
        <v>0.12</v>
      </c>
      <c r="AG347" s="109"/>
      <c r="AH347" s="130">
        <f>IF(SUMPRODUCT((A$14:A347=A347)*(B$14:B347=B347)*(C$14:C347=C347))&gt;1,0,1)</f>
        <v>1</v>
      </c>
      <c r="AI347" s="110" t="str">
        <f t="shared" ref="AI347" si="102">IFERROR(VLOOKUP(D347,tipo,1,FALSE),"NO")</f>
        <v>Interventoría</v>
      </c>
      <c r="AJ347" s="110" t="str">
        <f t="shared" ref="AJ347" si="103">IFERROR(VLOOKUP(E347,modal,1,FALSE),"NO")</f>
        <v>Concurso de méritos</v>
      </c>
      <c r="AK347" s="111" t="str">
        <f>IFERROR(VLOOKUP(F347,Tipo!$C$12:$C$27,1,FALSE),"NO")</f>
        <v>NO</v>
      </c>
      <c r="AL347" s="110" t="str">
        <f t="shared" ref="AL347" si="104">IFERROR(VLOOKUP(H347,afectacion,1,FALSE),"NO")</f>
        <v>Inversión</v>
      </c>
      <c r="AM347" s="110">
        <f t="shared" ref="AM347" si="105">IFERROR(VLOOKUP(I347,programa,1,FALSE),"NO")</f>
        <v>18</v>
      </c>
      <c r="AN347" s="58"/>
      <c r="AO347" s="58"/>
      <c r="AP347" s="58"/>
    </row>
    <row r="348" spans="1:42" s="57" customFormat="1" ht="27" customHeight="1" x14ac:dyDescent="0.25">
      <c r="A348" s="91">
        <v>3462019</v>
      </c>
      <c r="B348" s="106">
        <v>2019</v>
      </c>
      <c r="C348" s="92" t="s">
        <v>633</v>
      </c>
      <c r="D348" s="112" t="s">
        <v>159</v>
      </c>
      <c r="E348" s="92" t="s">
        <v>160</v>
      </c>
      <c r="F348" s="93" t="s">
        <v>169</v>
      </c>
      <c r="G348" s="94" t="s">
        <v>842</v>
      </c>
      <c r="H348" s="95" t="s">
        <v>156</v>
      </c>
      <c r="I348" s="96">
        <v>45</v>
      </c>
      <c r="J348" s="97" t="str">
        <f>IF(ISERROR(VLOOKUP(I348,Eje_Pilar!$C$2:$E$47,2,FALSE))," ",VLOOKUP(I348,Eje_Pilar!$C$2:$E$47,2,FALSE))</f>
        <v>Gobernanza e influencia local, regional e internacional</v>
      </c>
      <c r="K348" s="97" t="str">
        <f>IF(ISERROR(VLOOKUP(I348,Eje_Pilar!$C$2:$E$47,3,FALSE))," ",VLOOKUP(I348,Eje_Pilar!$C$2:$E$47,3,FALSE))</f>
        <v>Eje Transversal 4 Gobierno Legitimo, Fortalecimiento Local y Eficiencia</v>
      </c>
      <c r="L348" s="98" t="s">
        <v>885</v>
      </c>
      <c r="M348" s="91" t="s">
        <v>1224</v>
      </c>
      <c r="N348" s="99" t="s">
        <v>1566</v>
      </c>
      <c r="O348" s="100">
        <v>62177500</v>
      </c>
      <c r="P348" s="101"/>
      <c r="Q348" s="102"/>
      <c r="R348" s="103"/>
      <c r="S348" s="100"/>
      <c r="T348" s="104">
        <f t="shared" ref="T348" si="106">+O348+Q348+S348</f>
        <v>62177500</v>
      </c>
      <c r="U348" s="132">
        <v>40415375</v>
      </c>
      <c r="V348" s="105">
        <v>43707</v>
      </c>
      <c r="W348" s="105">
        <v>43712</v>
      </c>
      <c r="X348" s="105">
        <v>43802</v>
      </c>
      <c r="Y348" s="106">
        <v>90</v>
      </c>
      <c r="Z348" s="106"/>
      <c r="AA348" s="107"/>
      <c r="AB348" s="91"/>
      <c r="AC348" s="91" t="s">
        <v>1591</v>
      </c>
      <c r="AD348" s="91"/>
      <c r="AE348" s="91"/>
      <c r="AF348" s="108">
        <f t="shared" si="50"/>
        <v>0.65</v>
      </c>
      <c r="AG348" s="109"/>
      <c r="AH348" s="130">
        <f>IF(SUMPRODUCT((A$14:A348=A348)*(B$14:B348=B348)*(C$14:C348=C348))&gt;1,0,1)</f>
        <v>1</v>
      </c>
      <c r="AI348" s="110" t="str">
        <f t="shared" ref="AI348" si="107">IFERROR(VLOOKUP(D348,tipo,1,FALSE),"NO")</f>
        <v>Contratos de prestación de servicios</v>
      </c>
      <c r="AJ348" s="110" t="str">
        <f t="shared" ref="AJ348" si="108">IFERROR(VLOOKUP(E348,modal,1,FALSE),"NO")</f>
        <v>Selección abreviada</v>
      </c>
      <c r="AK348" s="111" t="str">
        <f>IFERROR(VLOOKUP(F348,Tipo!$C$12:$C$27,1,FALSE),"NO")</f>
        <v xml:space="preserve">Selección abreviada por menor cuantía </v>
      </c>
      <c r="AL348" s="110" t="str">
        <f t="shared" ref="AL348" si="109">IFERROR(VLOOKUP(H348,afectacion,1,FALSE),"NO")</f>
        <v>Inversión</v>
      </c>
      <c r="AM348" s="110">
        <f t="shared" ref="AM348" si="110">IFERROR(VLOOKUP(I348,programa,1,FALSE),"NO")</f>
        <v>45</v>
      </c>
      <c r="AN348" s="58"/>
      <c r="AO348" s="58"/>
      <c r="AP348" s="58"/>
    </row>
    <row r="349" spans="1:42" s="57" customFormat="1" ht="27" customHeight="1" x14ac:dyDescent="0.25">
      <c r="A349" s="91">
        <v>3472019</v>
      </c>
      <c r="B349" s="106">
        <v>2019</v>
      </c>
      <c r="C349" s="92" t="s">
        <v>634</v>
      </c>
      <c r="D349" s="112" t="s">
        <v>159</v>
      </c>
      <c r="E349" s="92" t="s">
        <v>162</v>
      </c>
      <c r="F349" s="93" t="s">
        <v>186</v>
      </c>
      <c r="G349" s="94" t="s">
        <v>843</v>
      </c>
      <c r="H349" s="95" t="s">
        <v>156</v>
      </c>
      <c r="I349" s="96">
        <v>45</v>
      </c>
      <c r="J349" s="97" t="str">
        <f>IF(ISERROR(VLOOKUP(I349,Eje_Pilar!$C$2:$E$47,2,FALSE))," ",VLOOKUP(I349,Eje_Pilar!$C$2:$E$47,2,FALSE))</f>
        <v>Gobernanza e influencia local, regional e internacional</v>
      </c>
      <c r="K349" s="97" t="str">
        <f>IF(ISERROR(VLOOKUP(I349,Eje_Pilar!$C$2:$E$47,3,FALSE))," ",VLOOKUP(I349,Eje_Pilar!$C$2:$E$47,3,FALSE))</f>
        <v>Eje Transversal 4 Gobierno Legitimo, Fortalecimiento Local y Eficiencia</v>
      </c>
      <c r="L349" s="98" t="s">
        <v>895</v>
      </c>
      <c r="M349" s="91" t="s">
        <v>1225</v>
      </c>
      <c r="N349" s="99" t="s">
        <v>1528</v>
      </c>
      <c r="O349" s="100">
        <v>454879840</v>
      </c>
      <c r="P349" s="101"/>
      <c r="Q349" s="102"/>
      <c r="R349" s="103"/>
      <c r="S349" s="100"/>
      <c r="T349" s="104">
        <f t="shared" ref="T349" si="111">+O349+Q349+S349</f>
        <v>454879840</v>
      </c>
      <c r="U349" s="132">
        <v>0</v>
      </c>
      <c r="V349" s="105">
        <v>43725</v>
      </c>
      <c r="W349" s="105">
        <v>43770</v>
      </c>
      <c r="X349" s="105">
        <v>44012</v>
      </c>
      <c r="Y349" s="106">
        <v>240</v>
      </c>
      <c r="Z349" s="106"/>
      <c r="AA349" s="107"/>
      <c r="AB349" s="91"/>
      <c r="AC349" s="91" t="s">
        <v>1591</v>
      </c>
      <c r="AD349" s="91"/>
      <c r="AE349" s="91"/>
      <c r="AF349" s="108">
        <f t="shared" si="50"/>
        <v>0</v>
      </c>
      <c r="AG349" s="109"/>
      <c r="AH349" s="130">
        <f>IF(SUMPRODUCT((A$14:A349=A349)*(B$14:B349=B349)*(C$14:C349=C349))&gt;1,0,1)</f>
        <v>1</v>
      </c>
      <c r="AI349" s="110" t="str">
        <f t="shared" ref="AI349" si="112">IFERROR(VLOOKUP(D349,tipo,1,FALSE),"NO")</f>
        <v>Contratos de prestación de servicios</v>
      </c>
      <c r="AJ349" s="110" t="str">
        <f t="shared" ref="AJ349" si="113">IFERROR(VLOOKUP(E349,modal,1,FALSE),"NO")</f>
        <v>Licitación pública</v>
      </c>
      <c r="AK349" s="111" t="str">
        <f>IFERROR(VLOOKUP(F349,Tipo!$C$12:$C$27,1,FALSE),"NO")</f>
        <v>NO</v>
      </c>
      <c r="AL349" s="110" t="str">
        <f t="shared" ref="AL349" si="114">IFERROR(VLOOKUP(H349,afectacion,1,FALSE),"NO")</f>
        <v>Inversión</v>
      </c>
      <c r="AM349" s="110">
        <f t="shared" ref="AM349" si="115">IFERROR(VLOOKUP(I349,programa,1,FALSE),"NO")</f>
        <v>45</v>
      </c>
      <c r="AN349" s="58"/>
      <c r="AO349" s="58"/>
      <c r="AP349" s="58"/>
    </row>
    <row r="350" spans="1:42" s="57" customFormat="1" ht="27" customHeight="1" x14ac:dyDescent="0.25">
      <c r="A350" s="91">
        <v>3482019</v>
      </c>
      <c r="B350" s="106">
        <v>2019</v>
      </c>
      <c r="C350" s="92" t="s">
        <v>635</v>
      </c>
      <c r="D350" s="112" t="s">
        <v>159</v>
      </c>
      <c r="E350" s="92" t="s">
        <v>160</v>
      </c>
      <c r="F350" s="93" t="s">
        <v>169</v>
      </c>
      <c r="G350" s="94" t="s">
        <v>844</v>
      </c>
      <c r="H350" s="95" t="s">
        <v>156</v>
      </c>
      <c r="I350" s="96">
        <v>45</v>
      </c>
      <c r="J350" s="97" t="str">
        <f>IF(ISERROR(VLOOKUP(I350,Eje_Pilar!$C$2:$E$47,2,FALSE))," ",VLOOKUP(I350,Eje_Pilar!$C$2:$E$47,2,FALSE))</f>
        <v>Gobernanza e influencia local, regional e internacional</v>
      </c>
      <c r="K350" s="97" t="str">
        <f>IF(ISERROR(VLOOKUP(I350,Eje_Pilar!$C$2:$E$47,3,FALSE))," ",VLOOKUP(I350,Eje_Pilar!$C$2:$E$47,3,FALSE))</f>
        <v>Eje Transversal 4 Gobierno Legitimo, Fortalecimiento Local y Eficiencia</v>
      </c>
      <c r="L350" s="98" t="s">
        <v>895</v>
      </c>
      <c r="M350" s="91" t="s">
        <v>1226</v>
      </c>
      <c r="N350" s="99" t="s">
        <v>1567</v>
      </c>
      <c r="O350" s="100">
        <v>141830544</v>
      </c>
      <c r="P350" s="101"/>
      <c r="Q350" s="102"/>
      <c r="R350" s="103"/>
      <c r="S350" s="100"/>
      <c r="T350" s="104">
        <f t="shared" ref="T350" si="116">+O350+Q350+S350</f>
        <v>141830544</v>
      </c>
      <c r="U350" s="132">
        <v>0</v>
      </c>
      <c r="V350" s="105">
        <v>43734</v>
      </c>
      <c r="W350" s="105">
        <v>43749</v>
      </c>
      <c r="X350" s="105">
        <v>43931</v>
      </c>
      <c r="Y350" s="106">
        <v>180</v>
      </c>
      <c r="Z350" s="106"/>
      <c r="AA350" s="107"/>
      <c r="AB350" s="91"/>
      <c r="AC350" s="91" t="s">
        <v>1591</v>
      </c>
      <c r="AD350" s="91"/>
      <c r="AE350" s="91"/>
      <c r="AF350" s="108">
        <f t="shared" si="50"/>
        <v>0</v>
      </c>
      <c r="AG350" s="109"/>
      <c r="AH350" s="130">
        <f>IF(SUMPRODUCT((A$14:A350=A350)*(B$14:B350=B350)*(C$14:C350=C350))&gt;1,0,1)</f>
        <v>1</v>
      </c>
      <c r="AI350" s="110" t="str">
        <f t="shared" ref="AI350" si="117">IFERROR(VLOOKUP(D350,tipo,1,FALSE),"NO")</f>
        <v>Contratos de prestación de servicios</v>
      </c>
      <c r="AJ350" s="110" t="str">
        <f t="shared" ref="AJ350" si="118">IFERROR(VLOOKUP(E350,modal,1,FALSE),"NO")</f>
        <v>Selección abreviada</v>
      </c>
      <c r="AK350" s="111" t="str">
        <f>IFERROR(VLOOKUP(F350,Tipo!$C$12:$C$27,1,FALSE),"NO")</f>
        <v xml:space="preserve">Selección abreviada por menor cuantía </v>
      </c>
      <c r="AL350" s="110" t="str">
        <f t="shared" ref="AL350" si="119">IFERROR(VLOOKUP(H350,afectacion,1,FALSE),"NO")</f>
        <v>Inversión</v>
      </c>
      <c r="AM350" s="110">
        <f t="shared" ref="AM350" si="120">IFERROR(VLOOKUP(I350,programa,1,FALSE),"NO")</f>
        <v>45</v>
      </c>
      <c r="AN350" s="58"/>
      <c r="AO350" s="58"/>
      <c r="AP350" s="58"/>
    </row>
    <row r="351" spans="1:42" s="57" customFormat="1" ht="27" customHeight="1" x14ac:dyDescent="0.25">
      <c r="A351" s="91">
        <v>3492019</v>
      </c>
      <c r="B351" s="106">
        <v>2019</v>
      </c>
      <c r="C351" s="92" t="s">
        <v>636</v>
      </c>
      <c r="D351" s="112" t="s">
        <v>84</v>
      </c>
      <c r="E351" s="92" t="s">
        <v>160</v>
      </c>
      <c r="F351" s="93" t="s">
        <v>165</v>
      </c>
      <c r="G351" s="94" t="s">
        <v>845</v>
      </c>
      <c r="H351" s="95" t="s">
        <v>156</v>
      </c>
      <c r="I351" s="96">
        <v>7</v>
      </c>
      <c r="J351" s="97" t="str">
        <f>IF(ISERROR(VLOOKUP(I351,Eje_Pilar!$C$2:$E$47,2,FALSE))," ",VLOOKUP(I351,Eje_Pilar!$C$2:$E$47,2,FALSE))</f>
        <v>Inclusión educativa para la equidad</v>
      </c>
      <c r="K351" s="97" t="str">
        <f>IF(ISERROR(VLOOKUP(I351,Eje_Pilar!$C$2:$E$47,3,FALSE))," ",VLOOKUP(I351,Eje_Pilar!$C$2:$E$47,3,FALSE))</f>
        <v>Pilar 1 Igualdad de Calidad de Vida</v>
      </c>
      <c r="L351" s="98" t="s">
        <v>896</v>
      </c>
      <c r="M351" s="91" t="s">
        <v>1227</v>
      </c>
      <c r="N351" s="99" t="s">
        <v>1568</v>
      </c>
      <c r="O351" s="100">
        <v>63027649</v>
      </c>
      <c r="P351" s="101"/>
      <c r="Q351" s="102"/>
      <c r="R351" s="103"/>
      <c r="S351" s="100"/>
      <c r="T351" s="104">
        <f t="shared" ref="T351" si="121">+O351+Q351+S351</f>
        <v>63027649</v>
      </c>
      <c r="U351" s="132">
        <v>0</v>
      </c>
      <c r="V351" s="105">
        <v>43755</v>
      </c>
      <c r="W351" s="105">
        <v>43766</v>
      </c>
      <c r="X351" s="105">
        <v>43917</v>
      </c>
      <c r="Y351" s="106">
        <v>150</v>
      </c>
      <c r="Z351" s="106"/>
      <c r="AA351" s="107"/>
      <c r="AB351" s="91"/>
      <c r="AC351" s="91" t="s">
        <v>1591</v>
      </c>
      <c r="AD351" s="91"/>
      <c r="AE351" s="91"/>
      <c r="AF351" s="108">
        <f t="shared" si="50"/>
        <v>0</v>
      </c>
      <c r="AG351" s="109"/>
      <c r="AH351" s="130">
        <f>IF(SUMPRODUCT((A$14:A351=A351)*(B$14:B351=B351)*(C$14:C351=C351))&gt;1,0,1)</f>
        <v>1</v>
      </c>
      <c r="AI351" s="110" t="str">
        <f t="shared" ref="AI351" si="122">IFERROR(VLOOKUP(D351,tipo,1,FALSE),"NO")</f>
        <v>Compraventa de bienes muebles</v>
      </c>
      <c r="AJ351" s="110" t="str">
        <f t="shared" ref="AJ351" si="123">IFERROR(VLOOKUP(E351,modal,1,FALSE),"NO")</f>
        <v>Selección abreviada</v>
      </c>
      <c r="AK351" s="111" t="str">
        <f>IFERROR(VLOOKUP(F351,Tipo!$C$12:$C$27,1,FALSE),"NO")</f>
        <v xml:space="preserve">Subasta inversa </v>
      </c>
      <c r="AL351" s="110" t="str">
        <f t="shared" ref="AL351" si="124">IFERROR(VLOOKUP(H351,afectacion,1,FALSE),"NO")</f>
        <v>Inversión</v>
      </c>
      <c r="AM351" s="110">
        <f t="shared" ref="AM351" si="125">IFERROR(VLOOKUP(I351,programa,1,FALSE),"NO")</f>
        <v>7</v>
      </c>
      <c r="AN351" s="58"/>
      <c r="AO351" s="58"/>
      <c r="AP351" s="58"/>
    </row>
    <row r="352" spans="1:42" s="57" customFormat="1" ht="27" customHeight="1" x14ac:dyDescent="0.25">
      <c r="A352" s="91">
        <v>1072712</v>
      </c>
      <c r="B352" s="106">
        <v>2019</v>
      </c>
      <c r="C352" s="92" t="s">
        <v>637</v>
      </c>
      <c r="D352" s="112" t="s">
        <v>171</v>
      </c>
      <c r="E352" s="92" t="s">
        <v>38</v>
      </c>
      <c r="F352" s="93" t="s">
        <v>171</v>
      </c>
      <c r="G352" s="94" t="s">
        <v>846</v>
      </c>
      <c r="H352" s="95" t="s">
        <v>156</v>
      </c>
      <c r="I352" s="96">
        <v>7</v>
      </c>
      <c r="J352" s="97" t="str">
        <f>IF(ISERROR(VLOOKUP(I352,Eje_Pilar!$C$2:$E$47,2,FALSE))," ",VLOOKUP(I352,Eje_Pilar!$C$2:$E$47,2,FALSE))</f>
        <v>Inclusión educativa para la equidad</v>
      </c>
      <c r="K352" s="97" t="str">
        <f>IF(ISERROR(VLOOKUP(I352,Eje_Pilar!$C$2:$E$47,3,FALSE))," ",VLOOKUP(I352,Eje_Pilar!$C$2:$E$47,3,FALSE))</f>
        <v>Pilar 1 Igualdad de Calidad de Vida</v>
      </c>
      <c r="L352" s="98" t="s">
        <v>896</v>
      </c>
      <c r="M352" s="91">
        <v>8301105701</v>
      </c>
      <c r="N352" s="99" t="s">
        <v>1569</v>
      </c>
      <c r="O352" s="100">
        <v>173600000</v>
      </c>
      <c r="P352" s="101"/>
      <c r="Q352" s="102"/>
      <c r="R352" s="103"/>
      <c r="S352" s="100"/>
      <c r="T352" s="104">
        <f t="shared" ref="T352" si="126">+O352+Q352+S352</f>
        <v>173600000</v>
      </c>
      <c r="U352" s="132">
        <v>0</v>
      </c>
      <c r="V352" s="105">
        <v>43712</v>
      </c>
      <c r="W352" s="105">
        <v>43717</v>
      </c>
      <c r="X352" s="105">
        <v>43919</v>
      </c>
      <c r="Y352" s="106">
        <v>120</v>
      </c>
      <c r="Z352" s="106"/>
      <c r="AA352" s="107"/>
      <c r="AB352" s="91"/>
      <c r="AC352" s="91" t="s">
        <v>1591</v>
      </c>
      <c r="AD352" s="91"/>
      <c r="AE352" s="91"/>
      <c r="AF352" s="108">
        <f t="shared" si="50"/>
        <v>0</v>
      </c>
      <c r="AG352" s="109"/>
      <c r="AH352" s="130">
        <f>IF(SUMPRODUCT((A$14:A352=A352)*(B$14:B352=B352)*(C$14:C352=C352))&gt;1,0,1)</f>
        <v>1</v>
      </c>
      <c r="AI352" s="110" t="str">
        <f t="shared" ref="AI352" si="127">IFERROR(VLOOKUP(D352,tipo,1,FALSE),"NO")</f>
        <v>Contratos interadministrativos</v>
      </c>
      <c r="AJ352" s="110" t="str">
        <f t="shared" ref="AJ352" si="128">IFERROR(VLOOKUP(E352,modal,1,FALSE),"NO")</f>
        <v>Contratación directa</v>
      </c>
      <c r="AK352" s="111" t="str">
        <f>IFERROR(VLOOKUP(F352,Tipo!$C$12:$C$27,1,FALSE),"NO")</f>
        <v>Contratos interadministrativos</v>
      </c>
      <c r="AL352" s="110" t="str">
        <f t="shared" ref="AL352" si="129">IFERROR(VLOOKUP(H352,afectacion,1,FALSE),"NO")</f>
        <v>Inversión</v>
      </c>
      <c r="AM352" s="110">
        <f t="shared" ref="AM352" si="130">IFERROR(VLOOKUP(I352,programa,1,FALSE),"NO")</f>
        <v>7</v>
      </c>
      <c r="AN352" s="58"/>
      <c r="AO352" s="58"/>
      <c r="AP352" s="58"/>
    </row>
    <row r="353" spans="1:42" s="57" customFormat="1" ht="27" customHeight="1" x14ac:dyDescent="0.25">
      <c r="A353" s="91">
        <v>3582019</v>
      </c>
      <c r="B353" s="106">
        <v>2019</v>
      </c>
      <c r="C353" s="92" t="s">
        <v>638</v>
      </c>
      <c r="D353" s="112" t="s">
        <v>153</v>
      </c>
      <c r="E353" s="92" t="s">
        <v>162</v>
      </c>
      <c r="F353" s="93" t="s">
        <v>186</v>
      </c>
      <c r="G353" s="94" t="s">
        <v>847</v>
      </c>
      <c r="H353" s="95" t="s">
        <v>156</v>
      </c>
      <c r="I353" s="96">
        <v>18</v>
      </c>
      <c r="J353" s="97" t="str">
        <f>IF(ISERROR(VLOOKUP(I353,Eje_Pilar!$C$2:$E$47,2,FALSE))," ",VLOOKUP(I353,Eje_Pilar!$C$2:$E$47,2,FALSE))</f>
        <v>Mejor movilidad para todos</v>
      </c>
      <c r="K353" s="97" t="str">
        <f>IF(ISERROR(VLOOKUP(I353,Eje_Pilar!$C$2:$E$47,3,FALSE))," ",VLOOKUP(I353,Eje_Pilar!$C$2:$E$47,3,FALSE))</f>
        <v>Pilar 2 Democracía Urbana</v>
      </c>
      <c r="L353" s="98" t="s">
        <v>886</v>
      </c>
      <c r="M353" s="91">
        <v>9013423000</v>
      </c>
      <c r="N353" s="99" t="s">
        <v>1570</v>
      </c>
      <c r="O353" s="100">
        <v>5674948847</v>
      </c>
      <c r="P353" s="101"/>
      <c r="Q353" s="102"/>
      <c r="R353" s="103"/>
      <c r="S353" s="100"/>
      <c r="T353" s="104">
        <f t="shared" ref="T353" si="131">+O353+Q353+S353</f>
        <v>5674948847</v>
      </c>
      <c r="U353" s="132">
        <v>0</v>
      </c>
      <c r="V353" s="105">
        <v>43798</v>
      </c>
      <c r="W353" s="105"/>
      <c r="X353" s="105"/>
      <c r="Y353" s="106">
        <v>210</v>
      </c>
      <c r="Z353" s="106"/>
      <c r="AA353" s="107"/>
      <c r="AB353" s="91"/>
      <c r="AC353" s="91" t="s">
        <v>1591</v>
      </c>
      <c r="AD353" s="91"/>
      <c r="AE353" s="91"/>
      <c r="AF353" s="108">
        <f t="shared" si="50"/>
        <v>0</v>
      </c>
      <c r="AG353" s="109"/>
      <c r="AH353" s="130">
        <f>IF(SUMPRODUCT((A$14:A353=A353)*(B$14:B353=B353)*(C$14:C353=C353))&gt;1,0,1)</f>
        <v>1</v>
      </c>
      <c r="AI353" s="110" t="str">
        <f t="shared" ref="AI353" si="132">IFERROR(VLOOKUP(D353,tipo,1,FALSE),"NO")</f>
        <v>Obra pública</v>
      </c>
      <c r="AJ353" s="110" t="str">
        <f t="shared" ref="AJ353" si="133">IFERROR(VLOOKUP(E353,modal,1,FALSE),"NO")</f>
        <v>Licitación pública</v>
      </c>
      <c r="AK353" s="111" t="str">
        <f>IFERROR(VLOOKUP(F353,Tipo!$C$12:$C$27,1,FALSE),"NO")</f>
        <v>NO</v>
      </c>
      <c r="AL353" s="110" t="str">
        <f t="shared" ref="AL353" si="134">IFERROR(VLOOKUP(H353,afectacion,1,FALSE),"NO")</f>
        <v>Inversión</v>
      </c>
      <c r="AM353" s="110">
        <f t="shared" ref="AM353" si="135">IFERROR(VLOOKUP(I353,programa,1,FALSE),"NO")</f>
        <v>18</v>
      </c>
      <c r="AN353" s="58"/>
      <c r="AO353" s="58"/>
      <c r="AP353" s="58"/>
    </row>
    <row r="354" spans="1:42" s="57" customFormat="1" ht="27" customHeight="1" x14ac:dyDescent="0.25">
      <c r="A354" s="91">
        <v>3572019</v>
      </c>
      <c r="B354" s="106">
        <v>2019</v>
      </c>
      <c r="C354" s="92" t="s">
        <v>639</v>
      </c>
      <c r="D354" s="112" t="s">
        <v>159</v>
      </c>
      <c r="E354" s="92" t="s">
        <v>160</v>
      </c>
      <c r="F354" s="93" t="s">
        <v>169</v>
      </c>
      <c r="G354" s="94" t="s">
        <v>848</v>
      </c>
      <c r="H354" s="95" t="s">
        <v>156</v>
      </c>
      <c r="I354" s="96">
        <v>45</v>
      </c>
      <c r="J354" s="97" t="str">
        <f>IF(ISERROR(VLOOKUP(I354,Eje_Pilar!$C$2:$E$47,2,FALSE))," ",VLOOKUP(I354,Eje_Pilar!$C$2:$E$47,2,FALSE))</f>
        <v>Gobernanza e influencia local, regional e internacional</v>
      </c>
      <c r="K354" s="97" t="str">
        <f>IF(ISERROR(VLOOKUP(I354,Eje_Pilar!$C$2:$E$47,3,FALSE))," ",VLOOKUP(I354,Eje_Pilar!$C$2:$E$47,3,FALSE))</f>
        <v>Eje Transversal 4 Gobierno Legitimo, Fortalecimiento Local y Eficiencia</v>
      </c>
      <c r="L354" s="98" t="s">
        <v>895</v>
      </c>
      <c r="M354" s="91" t="s">
        <v>1228</v>
      </c>
      <c r="N354" s="99" t="s">
        <v>1571</v>
      </c>
      <c r="O354" s="100">
        <v>223552100</v>
      </c>
      <c r="P354" s="101"/>
      <c r="Q354" s="102"/>
      <c r="R354" s="103"/>
      <c r="S354" s="100"/>
      <c r="T354" s="104">
        <f t="shared" ref="T354" si="136">+O354+Q354+S354</f>
        <v>223552100</v>
      </c>
      <c r="U354" s="132">
        <v>0</v>
      </c>
      <c r="V354" s="105">
        <v>43795</v>
      </c>
      <c r="W354" s="105">
        <v>43796</v>
      </c>
      <c r="X354" s="105">
        <v>43856</v>
      </c>
      <c r="Y354" s="106">
        <v>60</v>
      </c>
      <c r="Z354" s="106"/>
      <c r="AA354" s="107"/>
      <c r="AB354" s="91"/>
      <c r="AC354" s="91" t="s">
        <v>1591</v>
      </c>
      <c r="AD354" s="91"/>
      <c r="AE354" s="91"/>
      <c r="AF354" s="108">
        <f t="shared" si="50"/>
        <v>0</v>
      </c>
      <c r="AG354" s="109"/>
      <c r="AH354" s="130">
        <f>IF(SUMPRODUCT((A$14:A354=A354)*(B$14:B354=B354)*(C$14:C354=C354))&gt;1,0,1)</f>
        <v>1</v>
      </c>
      <c r="AI354" s="110" t="str">
        <f t="shared" ref="AI354" si="137">IFERROR(VLOOKUP(D354,tipo,1,FALSE),"NO")</f>
        <v>Contratos de prestación de servicios</v>
      </c>
      <c r="AJ354" s="110" t="str">
        <f t="shared" ref="AJ354" si="138">IFERROR(VLOOKUP(E354,modal,1,FALSE),"NO")</f>
        <v>Selección abreviada</v>
      </c>
      <c r="AK354" s="111" t="str">
        <f>IFERROR(VLOOKUP(F354,Tipo!$C$12:$C$27,1,FALSE),"NO")</f>
        <v xml:space="preserve">Selección abreviada por menor cuantía </v>
      </c>
      <c r="AL354" s="110" t="str">
        <f t="shared" ref="AL354" si="139">IFERROR(VLOOKUP(H354,afectacion,1,FALSE),"NO")</f>
        <v>Inversión</v>
      </c>
      <c r="AM354" s="110">
        <f t="shared" ref="AM354" si="140">IFERROR(VLOOKUP(I354,programa,1,FALSE),"NO")</f>
        <v>45</v>
      </c>
      <c r="AN354" s="58"/>
      <c r="AO354" s="58"/>
      <c r="AP354" s="58"/>
    </row>
    <row r="355" spans="1:42" s="57" customFormat="1" ht="27" customHeight="1" x14ac:dyDescent="0.25">
      <c r="A355" s="91">
        <v>3532019</v>
      </c>
      <c r="B355" s="106">
        <v>2019</v>
      </c>
      <c r="C355" s="92" t="s">
        <v>640</v>
      </c>
      <c r="D355" s="112" t="s">
        <v>84</v>
      </c>
      <c r="E355" s="92" t="s">
        <v>160</v>
      </c>
      <c r="F355" s="93" t="s">
        <v>165</v>
      </c>
      <c r="G355" s="94" t="s">
        <v>849</v>
      </c>
      <c r="H355" s="95" t="s">
        <v>156</v>
      </c>
      <c r="I355" s="96">
        <v>11</v>
      </c>
      <c r="J355" s="97" t="str">
        <f>IF(ISERROR(VLOOKUP(I355,Eje_Pilar!$C$2:$E$47,2,FALSE))," ",VLOOKUP(I355,Eje_Pilar!$C$2:$E$47,2,FALSE))</f>
        <v>Mejores oportunidades para el desarrollo a través de la cultura, la recreación y el deporte</v>
      </c>
      <c r="K355" s="97" t="str">
        <f>IF(ISERROR(VLOOKUP(I355,Eje_Pilar!$C$2:$E$47,3,FALSE))," ",VLOOKUP(I355,Eje_Pilar!$C$2:$E$47,3,FALSE))</f>
        <v>Pilar 1 Igualdad de Calidad de Vida</v>
      </c>
      <c r="L355" s="98" t="s">
        <v>893</v>
      </c>
      <c r="M355" s="91" t="s">
        <v>1229</v>
      </c>
      <c r="N355" s="99" t="s">
        <v>1572</v>
      </c>
      <c r="O355" s="100">
        <v>153023658</v>
      </c>
      <c r="P355" s="101"/>
      <c r="Q355" s="102"/>
      <c r="R355" s="103"/>
      <c r="S355" s="100"/>
      <c r="T355" s="104">
        <f t="shared" ref="T355" si="141">+O355+Q355+S355</f>
        <v>153023658</v>
      </c>
      <c r="U355" s="132">
        <v>0</v>
      </c>
      <c r="V355" s="105">
        <v>43788</v>
      </c>
      <c r="W355" s="105">
        <v>43804</v>
      </c>
      <c r="X355" s="105">
        <v>43894</v>
      </c>
      <c r="Y355" s="106">
        <v>90</v>
      </c>
      <c r="Z355" s="106"/>
      <c r="AA355" s="107"/>
      <c r="AB355" s="91"/>
      <c r="AC355" s="91" t="s">
        <v>1591</v>
      </c>
      <c r="AD355" s="91"/>
      <c r="AE355" s="91"/>
      <c r="AF355" s="108">
        <f t="shared" si="50"/>
        <v>0</v>
      </c>
      <c r="AG355" s="109"/>
      <c r="AH355" s="130">
        <f>IF(SUMPRODUCT((A$14:A355=A355)*(B$14:B355=B355)*(C$14:C355=C355))&gt;1,0,1)</f>
        <v>1</v>
      </c>
      <c r="AI355" s="110" t="str">
        <f t="shared" ref="AI355" si="142">IFERROR(VLOOKUP(D355,tipo,1,FALSE),"NO")</f>
        <v>Compraventa de bienes muebles</v>
      </c>
      <c r="AJ355" s="110" t="str">
        <f t="shared" ref="AJ355" si="143">IFERROR(VLOOKUP(E355,modal,1,FALSE),"NO")</f>
        <v>Selección abreviada</v>
      </c>
      <c r="AK355" s="111" t="str">
        <f>IFERROR(VLOOKUP(F355,Tipo!$C$12:$C$27,1,FALSE),"NO")</f>
        <v xml:space="preserve">Subasta inversa </v>
      </c>
      <c r="AL355" s="110" t="str">
        <f t="shared" ref="AL355" si="144">IFERROR(VLOOKUP(H355,afectacion,1,FALSE),"NO")</f>
        <v>Inversión</v>
      </c>
      <c r="AM355" s="110">
        <f t="shared" ref="AM355" si="145">IFERROR(VLOOKUP(I355,programa,1,FALSE),"NO")</f>
        <v>11</v>
      </c>
      <c r="AN355" s="58"/>
      <c r="AO355" s="58"/>
      <c r="AP355" s="58"/>
    </row>
    <row r="356" spans="1:42" s="57" customFormat="1" ht="27" customHeight="1" x14ac:dyDescent="0.25">
      <c r="A356" s="91">
        <v>421952019</v>
      </c>
      <c r="B356" s="106">
        <v>2019</v>
      </c>
      <c r="C356" s="92" t="s">
        <v>641</v>
      </c>
      <c r="D356" s="112" t="s">
        <v>84</v>
      </c>
      <c r="E356" s="92" t="s">
        <v>160</v>
      </c>
      <c r="F356" s="93" t="s">
        <v>167</v>
      </c>
      <c r="G356" s="94" t="s">
        <v>850</v>
      </c>
      <c r="H356" s="95" t="s">
        <v>156</v>
      </c>
      <c r="I356" s="96">
        <v>45</v>
      </c>
      <c r="J356" s="97" t="str">
        <f>IF(ISERROR(VLOOKUP(I356,Eje_Pilar!$C$2:$E$47,2,FALSE))," ",VLOOKUP(I356,Eje_Pilar!$C$2:$E$47,2,FALSE))</f>
        <v>Gobernanza e influencia local, regional e internacional</v>
      </c>
      <c r="K356" s="97" t="str">
        <f>IF(ISERROR(VLOOKUP(I356,Eje_Pilar!$C$2:$E$47,3,FALSE))," ",VLOOKUP(I356,Eje_Pilar!$C$2:$E$47,3,FALSE))</f>
        <v>Eje Transversal 4 Gobierno Legitimo, Fortalecimiento Local y Eficiencia</v>
      </c>
      <c r="L356" s="98" t="s">
        <v>885</v>
      </c>
      <c r="M356" s="91" t="s">
        <v>1230</v>
      </c>
      <c r="N356" s="99" t="s">
        <v>1573</v>
      </c>
      <c r="O356" s="100">
        <v>22800000</v>
      </c>
      <c r="P356" s="101"/>
      <c r="Q356" s="102"/>
      <c r="R356" s="103"/>
      <c r="S356" s="100"/>
      <c r="T356" s="104">
        <f t="shared" ref="T356" si="146">+O356+Q356+S356</f>
        <v>22800000</v>
      </c>
      <c r="U356" s="132">
        <v>0</v>
      </c>
      <c r="V356" s="105">
        <v>43776</v>
      </c>
      <c r="W356" s="105">
        <v>43776</v>
      </c>
      <c r="X356" s="105">
        <v>43805</v>
      </c>
      <c r="Y356" s="106">
        <v>30</v>
      </c>
      <c r="Z356" s="106"/>
      <c r="AA356" s="107"/>
      <c r="AB356" s="91"/>
      <c r="AC356" s="91" t="s">
        <v>1591</v>
      </c>
      <c r="AD356" s="91"/>
      <c r="AE356" s="91"/>
      <c r="AF356" s="108">
        <f t="shared" si="50"/>
        <v>0</v>
      </c>
      <c r="AG356" s="109"/>
      <c r="AH356" s="130">
        <f>IF(SUMPRODUCT((A$14:A356=A356)*(B$14:B356=B356)*(C$14:C356=C356))&gt;1,0,1)</f>
        <v>1</v>
      </c>
      <c r="AI356" s="110" t="str">
        <f t="shared" ref="AI356" si="147">IFERROR(VLOOKUP(D356,tipo,1,FALSE),"NO")</f>
        <v>Compraventa de bienes muebles</v>
      </c>
      <c r="AJ356" s="110" t="str">
        <f t="shared" ref="AJ356" si="148">IFERROR(VLOOKUP(E356,modal,1,FALSE),"NO")</f>
        <v>Selección abreviada</v>
      </c>
      <c r="AK356" s="111" t="str">
        <f>IFERROR(VLOOKUP(F356,Tipo!$C$12:$C$27,1,FALSE),"NO")</f>
        <v xml:space="preserve">Acuerdo marco de precios </v>
      </c>
      <c r="AL356" s="110" t="str">
        <f t="shared" ref="AL356" si="149">IFERROR(VLOOKUP(H356,afectacion,1,FALSE),"NO")</f>
        <v>Inversión</v>
      </c>
      <c r="AM356" s="110">
        <f t="shared" ref="AM356" si="150">IFERROR(VLOOKUP(I356,programa,1,FALSE),"NO")</f>
        <v>45</v>
      </c>
      <c r="AN356" s="58"/>
      <c r="AO356" s="58"/>
      <c r="AP356" s="58"/>
    </row>
    <row r="357" spans="1:42" s="57" customFormat="1" ht="27" customHeight="1" x14ac:dyDescent="0.25">
      <c r="A357" s="91">
        <v>3512019</v>
      </c>
      <c r="B357" s="106">
        <v>2019</v>
      </c>
      <c r="C357" s="92" t="s">
        <v>642</v>
      </c>
      <c r="D357" s="112" t="s">
        <v>84</v>
      </c>
      <c r="E357" s="92" t="s">
        <v>160</v>
      </c>
      <c r="F357" s="93" t="s">
        <v>165</v>
      </c>
      <c r="G357" s="94" t="s">
        <v>851</v>
      </c>
      <c r="H357" s="95" t="s">
        <v>156</v>
      </c>
      <c r="I357" s="96">
        <v>45</v>
      </c>
      <c r="J357" s="97" t="str">
        <f>IF(ISERROR(VLOOKUP(I357,Eje_Pilar!$C$2:$E$47,2,FALSE))," ",VLOOKUP(I357,Eje_Pilar!$C$2:$E$47,2,FALSE))</f>
        <v>Gobernanza e influencia local, regional e internacional</v>
      </c>
      <c r="K357" s="97" t="str">
        <f>IF(ISERROR(VLOOKUP(I357,Eje_Pilar!$C$2:$E$47,3,FALSE))," ",VLOOKUP(I357,Eje_Pilar!$C$2:$E$47,3,FALSE))</f>
        <v>Eje Transversal 4 Gobierno Legitimo, Fortalecimiento Local y Eficiencia</v>
      </c>
      <c r="L357" s="98" t="s">
        <v>895</v>
      </c>
      <c r="M357" s="91" t="s">
        <v>1231</v>
      </c>
      <c r="N357" s="99" t="s">
        <v>1574</v>
      </c>
      <c r="O357" s="100">
        <v>46318432</v>
      </c>
      <c r="P357" s="101"/>
      <c r="Q357" s="102"/>
      <c r="R357" s="103"/>
      <c r="S357" s="100"/>
      <c r="T357" s="104">
        <f t="shared" ref="T357" si="151">+O357+Q357+S357</f>
        <v>46318432</v>
      </c>
      <c r="U357" s="132">
        <v>0</v>
      </c>
      <c r="V357" s="105">
        <v>43799</v>
      </c>
      <c r="W357" s="105">
        <v>43781</v>
      </c>
      <c r="X357" s="105">
        <v>43901</v>
      </c>
      <c r="Y357" s="106">
        <v>120</v>
      </c>
      <c r="Z357" s="106"/>
      <c r="AA357" s="107"/>
      <c r="AB357" s="91"/>
      <c r="AC357" s="91" t="s">
        <v>1591</v>
      </c>
      <c r="AD357" s="91"/>
      <c r="AE357" s="91"/>
      <c r="AF357" s="108">
        <f t="shared" si="50"/>
        <v>0</v>
      </c>
      <c r="AG357" s="109"/>
      <c r="AH357" s="130">
        <f>IF(SUMPRODUCT((A$14:A357=A357)*(B$14:B357=B357)*(C$14:C357=C357))&gt;1,0,1)</f>
        <v>1</v>
      </c>
      <c r="AI357" s="110" t="str">
        <f t="shared" ref="AI357" si="152">IFERROR(VLOOKUP(D357,tipo,1,FALSE),"NO")</f>
        <v>Compraventa de bienes muebles</v>
      </c>
      <c r="AJ357" s="110" t="str">
        <f t="shared" ref="AJ357" si="153">IFERROR(VLOOKUP(E357,modal,1,FALSE),"NO")</f>
        <v>Selección abreviada</v>
      </c>
      <c r="AK357" s="111" t="str">
        <f>IFERROR(VLOOKUP(F357,Tipo!$C$12:$C$27,1,FALSE),"NO")</f>
        <v xml:space="preserve">Subasta inversa </v>
      </c>
      <c r="AL357" s="110" t="str">
        <f t="shared" ref="AL357" si="154">IFERROR(VLOOKUP(H357,afectacion,1,FALSE),"NO")</f>
        <v>Inversión</v>
      </c>
      <c r="AM357" s="110">
        <f t="shared" ref="AM357" si="155">IFERROR(VLOOKUP(I357,programa,1,FALSE),"NO")</f>
        <v>45</v>
      </c>
      <c r="AN357" s="58"/>
      <c r="AO357" s="58"/>
      <c r="AP357" s="58"/>
    </row>
    <row r="358" spans="1:42" s="57" customFormat="1" ht="27" customHeight="1" x14ac:dyDescent="0.25">
      <c r="A358" s="91">
        <v>3522019</v>
      </c>
      <c r="B358" s="106">
        <v>2019</v>
      </c>
      <c r="C358" s="92" t="s">
        <v>642</v>
      </c>
      <c r="D358" s="112" t="s">
        <v>84</v>
      </c>
      <c r="E358" s="92" t="s">
        <v>160</v>
      </c>
      <c r="F358" s="93" t="s">
        <v>165</v>
      </c>
      <c r="G358" s="94" t="s">
        <v>851</v>
      </c>
      <c r="H358" s="95" t="s">
        <v>156</v>
      </c>
      <c r="I358" s="96">
        <v>45</v>
      </c>
      <c r="J358" s="97" t="str">
        <f>IF(ISERROR(VLOOKUP(I358,Eje_Pilar!$C$2:$E$47,2,FALSE))," ",VLOOKUP(I358,Eje_Pilar!$C$2:$E$47,2,FALSE))</f>
        <v>Gobernanza e influencia local, regional e internacional</v>
      </c>
      <c r="K358" s="97" t="str">
        <f>IF(ISERROR(VLOOKUP(I358,Eje_Pilar!$C$2:$E$47,3,FALSE))," ",VLOOKUP(I358,Eje_Pilar!$C$2:$E$47,3,FALSE))</f>
        <v>Eje Transversal 4 Gobierno Legitimo, Fortalecimiento Local y Eficiencia</v>
      </c>
      <c r="L358" s="98" t="s">
        <v>895</v>
      </c>
      <c r="M358" s="91" t="s">
        <v>1232</v>
      </c>
      <c r="N358" s="99" t="s">
        <v>1575</v>
      </c>
      <c r="O358" s="100">
        <v>160874500</v>
      </c>
      <c r="P358" s="101"/>
      <c r="Q358" s="102"/>
      <c r="R358" s="103"/>
      <c r="S358" s="100"/>
      <c r="T358" s="104">
        <f t="shared" ref="T358" si="156">+O358+Q358+S358</f>
        <v>160874500</v>
      </c>
      <c r="U358" s="132">
        <v>0</v>
      </c>
      <c r="V358" s="105">
        <v>43799</v>
      </c>
      <c r="W358" s="105">
        <v>43781</v>
      </c>
      <c r="X358" s="105">
        <v>43901</v>
      </c>
      <c r="Y358" s="106">
        <v>120</v>
      </c>
      <c r="Z358" s="106"/>
      <c r="AA358" s="107"/>
      <c r="AB358" s="91"/>
      <c r="AC358" s="91" t="s">
        <v>1591</v>
      </c>
      <c r="AD358" s="91"/>
      <c r="AE358" s="91"/>
      <c r="AF358" s="108">
        <f t="shared" si="50"/>
        <v>0</v>
      </c>
      <c r="AG358" s="109"/>
      <c r="AH358" s="130">
        <f>IF(SUMPRODUCT((A$14:A358=A358)*(B$14:B358=B358)*(C$14:C358=C358))&gt;1,0,1)</f>
        <v>1</v>
      </c>
      <c r="AI358" s="110" t="str">
        <f t="shared" ref="AI358" si="157">IFERROR(VLOOKUP(D358,tipo,1,FALSE),"NO")</f>
        <v>Compraventa de bienes muebles</v>
      </c>
      <c r="AJ358" s="110" t="str">
        <f t="shared" ref="AJ358" si="158">IFERROR(VLOOKUP(E358,modal,1,FALSE),"NO")</f>
        <v>Selección abreviada</v>
      </c>
      <c r="AK358" s="111" t="str">
        <f>IFERROR(VLOOKUP(F358,Tipo!$C$12:$C$27,1,FALSE),"NO")</f>
        <v xml:space="preserve">Subasta inversa </v>
      </c>
      <c r="AL358" s="110" t="str">
        <f t="shared" ref="AL358" si="159">IFERROR(VLOOKUP(H358,afectacion,1,FALSE),"NO")</f>
        <v>Inversión</v>
      </c>
      <c r="AM358" s="110">
        <f t="shared" ref="AM358" si="160">IFERROR(VLOOKUP(I358,programa,1,FALSE),"NO")</f>
        <v>45</v>
      </c>
      <c r="AN358" s="58"/>
      <c r="AO358" s="58"/>
      <c r="AP358" s="58"/>
    </row>
    <row r="359" spans="1:42" s="57" customFormat="1" ht="27" customHeight="1" x14ac:dyDescent="0.25">
      <c r="A359" s="91">
        <v>3592019</v>
      </c>
      <c r="B359" s="106">
        <v>2019</v>
      </c>
      <c r="C359" s="92" t="s">
        <v>643</v>
      </c>
      <c r="D359" s="112" t="s">
        <v>153</v>
      </c>
      <c r="E359" s="92" t="s">
        <v>162</v>
      </c>
      <c r="F359" s="93" t="s">
        <v>169</v>
      </c>
      <c r="G359" s="94" t="s">
        <v>852</v>
      </c>
      <c r="H359" s="95" t="s">
        <v>156</v>
      </c>
      <c r="I359" s="96">
        <v>45</v>
      </c>
      <c r="J359" s="97" t="str">
        <f>IF(ISERROR(VLOOKUP(I359,Eje_Pilar!$C$2:$E$47,2,FALSE))," ",VLOOKUP(I359,Eje_Pilar!$C$2:$E$47,2,FALSE))</f>
        <v>Gobernanza e influencia local, regional e internacional</v>
      </c>
      <c r="K359" s="97" t="str">
        <f>IF(ISERROR(VLOOKUP(I359,Eje_Pilar!$C$2:$E$47,3,FALSE))," ",VLOOKUP(I359,Eje_Pilar!$C$2:$E$47,3,FALSE))</f>
        <v>Eje Transversal 4 Gobierno Legitimo, Fortalecimiento Local y Eficiencia</v>
      </c>
      <c r="L359" s="98" t="s">
        <v>897</v>
      </c>
      <c r="M359" s="91" t="s">
        <v>1233</v>
      </c>
      <c r="N359" s="99" t="s">
        <v>1576</v>
      </c>
      <c r="O359" s="100">
        <v>196133670</v>
      </c>
      <c r="P359" s="101"/>
      <c r="Q359" s="102"/>
      <c r="R359" s="103"/>
      <c r="S359" s="100"/>
      <c r="T359" s="104">
        <f t="shared" ref="T359" si="161">+O359+Q359+S359</f>
        <v>196133670</v>
      </c>
      <c r="U359" s="132">
        <v>0</v>
      </c>
      <c r="V359" s="105">
        <v>43801</v>
      </c>
      <c r="W359" s="105">
        <v>43801</v>
      </c>
      <c r="X359" s="105">
        <v>43862</v>
      </c>
      <c r="Y359" s="106">
        <v>60</v>
      </c>
      <c r="Z359" s="106"/>
      <c r="AA359" s="107"/>
      <c r="AB359" s="91"/>
      <c r="AC359" s="91" t="s">
        <v>1591</v>
      </c>
      <c r="AD359" s="91"/>
      <c r="AE359" s="91"/>
      <c r="AF359" s="108">
        <f t="shared" si="50"/>
        <v>0</v>
      </c>
      <c r="AG359" s="109"/>
      <c r="AH359" s="130">
        <f>IF(SUMPRODUCT((A$14:A359=A359)*(B$14:B359=B359)*(C$14:C359=C359))&gt;1,0,1)</f>
        <v>1</v>
      </c>
      <c r="AI359" s="110" t="str">
        <f t="shared" ref="AI359" si="162">IFERROR(VLOOKUP(D359,tipo,1,FALSE),"NO")</f>
        <v>Obra pública</v>
      </c>
      <c r="AJ359" s="110" t="str">
        <f t="shared" ref="AJ359" si="163">IFERROR(VLOOKUP(E359,modal,1,FALSE),"NO")</f>
        <v>Licitación pública</v>
      </c>
      <c r="AK359" s="111" t="str">
        <f>IFERROR(VLOOKUP(F359,Tipo!$C$12:$C$27,1,FALSE),"NO")</f>
        <v xml:space="preserve">Selección abreviada por menor cuantía </v>
      </c>
      <c r="AL359" s="110" t="str">
        <f t="shared" ref="AL359" si="164">IFERROR(VLOOKUP(H359,afectacion,1,FALSE),"NO")</f>
        <v>Inversión</v>
      </c>
      <c r="AM359" s="110">
        <f t="shared" ref="AM359" si="165">IFERROR(VLOOKUP(I359,programa,1,FALSE),"NO")</f>
        <v>45</v>
      </c>
      <c r="AN359" s="58"/>
      <c r="AO359" s="58"/>
      <c r="AP359" s="58"/>
    </row>
    <row r="360" spans="1:42" s="57" customFormat="1" ht="27" customHeight="1" x14ac:dyDescent="0.25">
      <c r="A360" s="91">
        <v>3612019</v>
      </c>
      <c r="B360" s="106">
        <v>2019</v>
      </c>
      <c r="C360" s="92" t="s">
        <v>644</v>
      </c>
      <c r="D360" s="112" t="s">
        <v>84</v>
      </c>
      <c r="E360" s="92" t="s">
        <v>160</v>
      </c>
      <c r="F360" s="93" t="s">
        <v>165</v>
      </c>
      <c r="G360" s="94" t="s">
        <v>853</v>
      </c>
      <c r="H360" s="95" t="s">
        <v>156</v>
      </c>
      <c r="I360" s="96">
        <v>45</v>
      </c>
      <c r="J360" s="97" t="str">
        <f>IF(ISERROR(VLOOKUP(I360,Eje_Pilar!$C$2:$E$47,2,FALSE))," ",VLOOKUP(I360,Eje_Pilar!$C$2:$E$47,2,FALSE))</f>
        <v>Gobernanza e influencia local, regional e internacional</v>
      </c>
      <c r="K360" s="97" t="str">
        <f>IF(ISERROR(VLOOKUP(I360,Eje_Pilar!$C$2:$E$47,3,FALSE))," ",VLOOKUP(I360,Eje_Pilar!$C$2:$E$47,3,FALSE))</f>
        <v>Eje Transversal 4 Gobierno Legitimo, Fortalecimiento Local y Eficiencia</v>
      </c>
      <c r="L360" s="98" t="s">
        <v>898</v>
      </c>
      <c r="M360" s="91" t="s">
        <v>1225</v>
      </c>
      <c r="N360" s="99" t="s">
        <v>1577</v>
      </c>
      <c r="O360" s="100">
        <v>299994451.01999998</v>
      </c>
      <c r="P360" s="101"/>
      <c r="Q360" s="102"/>
      <c r="R360" s="103"/>
      <c r="S360" s="100"/>
      <c r="T360" s="104">
        <f t="shared" ref="T360" si="166">+O360+Q360+S360</f>
        <v>299994451.01999998</v>
      </c>
      <c r="U360" s="132">
        <v>0</v>
      </c>
      <c r="V360" s="105">
        <v>43804</v>
      </c>
      <c r="W360" s="105">
        <v>43804</v>
      </c>
      <c r="X360" s="105">
        <v>43825</v>
      </c>
      <c r="Y360" s="106">
        <v>15</v>
      </c>
      <c r="Z360" s="106"/>
      <c r="AA360" s="107"/>
      <c r="AB360" s="91"/>
      <c r="AC360" s="91" t="s">
        <v>1591</v>
      </c>
      <c r="AD360" s="91"/>
      <c r="AE360" s="91"/>
      <c r="AF360" s="108">
        <f t="shared" si="50"/>
        <v>0</v>
      </c>
      <c r="AG360" s="109"/>
      <c r="AH360" s="130">
        <f>IF(SUMPRODUCT((A$14:A360=A360)*(B$14:B360=B360)*(C$14:C360=C360))&gt;1,0,1)</f>
        <v>1</v>
      </c>
      <c r="AI360" s="110" t="str">
        <f t="shared" ref="AI360" si="167">IFERROR(VLOOKUP(D360,tipo,1,FALSE),"NO")</f>
        <v>Compraventa de bienes muebles</v>
      </c>
      <c r="AJ360" s="110" t="str">
        <f t="shared" ref="AJ360" si="168">IFERROR(VLOOKUP(E360,modal,1,FALSE),"NO")</f>
        <v>Selección abreviada</v>
      </c>
      <c r="AK360" s="111" t="str">
        <f>IFERROR(VLOOKUP(F360,Tipo!$C$12:$C$27,1,FALSE),"NO")</f>
        <v xml:space="preserve">Subasta inversa </v>
      </c>
      <c r="AL360" s="110" t="str">
        <f t="shared" ref="AL360" si="169">IFERROR(VLOOKUP(H360,afectacion,1,FALSE),"NO")</f>
        <v>Inversión</v>
      </c>
      <c r="AM360" s="110">
        <f t="shared" ref="AM360" si="170">IFERROR(VLOOKUP(I360,programa,1,FALSE),"NO")</f>
        <v>45</v>
      </c>
      <c r="AN360" s="58"/>
      <c r="AO360" s="58"/>
      <c r="AP360" s="58"/>
    </row>
    <row r="361" spans="1:42" s="57" customFormat="1" ht="27" customHeight="1" x14ac:dyDescent="0.25">
      <c r="A361" s="91">
        <v>3502019</v>
      </c>
      <c r="B361" s="106">
        <v>2019</v>
      </c>
      <c r="C361" s="92" t="s">
        <v>645</v>
      </c>
      <c r="D361" s="112" t="s">
        <v>159</v>
      </c>
      <c r="E361" s="92" t="s">
        <v>160</v>
      </c>
      <c r="F361" s="93" t="s">
        <v>169</v>
      </c>
      <c r="G361" s="94" t="s">
        <v>854</v>
      </c>
      <c r="H361" s="95" t="s">
        <v>156</v>
      </c>
      <c r="I361" s="96">
        <v>11</v>
      </c>
      <c r="J361" s="97" t="str">
        <f>IF(ISERROR(VLOOKUP(I361,Eje_Pilar!$C$2:$E$47,2,FALSE))," ",VLOOKUP(I361,Eje_Pilar!$C$2:$E$47,2,FALSE))</f>
        <v>Mejores oportunidades para el desarrollo a través de la cultura, la recreación y el deporte</v>
      </c>
      <c r="K361" s="97" t="str">
        <f>IF(ISERROR(VLOOKUP(I361,Eje_Pilar!$C$2:$E$47,3,FALSE))," ",VLOOKUP(I361,Eje_Pilar!$C$2:$E$47,3,FALSE))</f>
        <v>Pilar 1 Igualdad de Calidad de Vida</v>
      </c>
      <c r="L361" s="98" t="s">
        <v>893</v>
      </c>
      <c r="M361" s="91">
        <v>1022323197</v>
      </c>
      <c r="N361" s="99" t="s">
        <v>1483</v>
      </c>
      <c r="O361" s="100">
        <v>147159451</v>
      </c>
      <c r="P361" s="101"/>
      <c r="Q361" s="102"/>
      <c r="R361" s="103"/>
      <c r="S361" s="100"/>
      <c r="T361" s="104">
        <f t="shared" ref="T361" si="171">+O361+Q361+S361</f>
        <v>147159451</v>
      </c>
      <c r="U361" s="132">
        <v>0</v>
      </c>
      <c r="V361" s="105">
        <v>43747</v>
      </c>
      <c r="W361" s="105">
        <v>43747</v>
      </c>
      <c r="X361" s="105">
        <v>43838</v>
      </c>
      <c r="Y361" s="106">
        <v>60</v>
      </c>
      <c r="Z361" s="106"/>
      <c r="AA361" s="107"/>
      <c r="AB361" s="91"/>
      <c r="AC361" s="91" t="s">
        <v>1591</v>
      </c>
      <c r="AD361" s="91"/>
      <c r="AE361" s="91"/>
      <c r="AF361" s="108">
        <f t="shared" si="50"/>
        <v>0</v>
      </c>
      <c r="AG361" s="109"/>
      <c r="AH361" s="130">
        <f>IF(SUMPRODUCT((A$14:A361=A361)*(B$14:B361=B361)*(C$14:C361=C361))&gt;1,0,1)</f>
        <v>1</v>
      </c>
      <c r="AI361" s="110" t="str">
        <f t="shared" ref="AI361" si="172">IFERROR(VLOOKUP(D361,tipo,1,FALSE),"NO")</f>
        <v>Contratos de prestación de servicios</v>
      </c>
      <c r="AJ361" s="110" t="str">
        <f t="shared" ref="AJ361" si="173">IFERROR(VLOOKUP(E361,modal,1,FALSE),"NO")</f>
        <v>Selección abreviada</v>
      </c>
      <c r="AK361" s="111" t="str">
        <f>IFERROR(VLOOKUP(F361,Tipo!$C$12:$C$27,1,FALSE),"NO")</f>
        <v xml:space="preserve">Selección abreviada por menor cuantía </v>
      </c>
      <c r="AL361" s="110" t="str">
        <f t="shared" ref="AL361" si="174">IFERROR(VLOOKUP(H361,afectacion,1,FALSE),"NO")</f>
        <v>Inversión</v>
      </c>
      <c r="AM361" s="110">
        <f t="shared" ref="AM361" si="175">IFERROR(VLOOKUP(I361,programa,1,FALSE),"NO")</f>
        <v>11</v>
      </c>
      <c r="AN361" s="58"/>
      <c r="AO361" s="58"/>
      <c r="AP361" s="58"/>
    </row>
    <row r="362" spans="1:42" s="57" customFormat="1" ht="27" customHeight="1" x14ac:dyDescent="0.25">
      <c r="A362" s="91">
        <v>3602019</v>
      </c>
      <c r="B362" s="106">
        <v>2019</v>
      </c>
      <c r="C362" s="92" t="s">
        <v>646</v>
      </c>
      <c r="D362" s="112" t="s">
        <v>84</v>
      </c>
      <c r="E362" s="92" t="s">
        <v>157</v>
      </c>
      <c r="F362" s="93" t="s">
        <v>186</v>
      </c>
      <c r="G362" s="94" t="s">
        <v>855</v>
      </c>
      <c r="H362" s="95" t="s">
        <v>156</v>
      </c>
      <c r="I362" s="96">
        <v>38</v>
      </c>
      <c r="J362" s="97" t="str">
        <f>IF(ISERROR(VLOOKUP(I362,Eje_Pilar!$C$2:$E$47,2,FALSE))," ",VLOOKUP(I362,Eje_Pilar!$C$2:$E$47,2,FALSE))</f>
        <v>Recuperación y manejo de la Estructura Ecológica Principal</v>
      </c>
      <c r="K362" s="97" t="str">
        <f>IF(ISERROR(VLOOKUP(I362,Eje_Pilar!$C$2:$E$47,3,FALSE))," ",VLOOKUP(I362,Eje_Pilar!$C$2:$E$47,3,FALSE))</f>
        <v>Eje Transversal 3 Sostenibilidad Ambiental basada en la eficiencia energética</v>
      </c>
      <c r="L362" s="98" t="s">
        <v>892</v>
      </c>
      <c r="M362" s="91" t="s">
        <v>1234</v>
      </c>
      <c r="N362" s="99" t="s">
        <v>1578</v>
      </c>
      <c r="O362" s="100">
        <v>41863962</v>
      </c>
      <c r="P362" s="101"/>
      <c r="Q362" s="102"/>
      <c r="R362" s="103"/>
      <c r="S362" s="100"/>
      <c r="T362" s="104">
        <f t="shared" ref="T362" si="176">+O362+Q362+S362</f>
        <v>41863962</v>
      </c>
      <c r="U362" s="132">
        <v>0</v>
      </c>
      <c r="V362" s="105">
        <v>43825</v>
      </c>
      <c r="W362" s="105">
        <v>43825</v>
      </c>
      <c r="X362" s="105">
        <v>43886</v>
      </c>
      <c r="Y362" s="106">
        <v>60</v>
      </c>
      <c r="Z362" s="106"/>
      <c r="AA362" s="107"/>
      <c r="AB362" s="91"/>
      <c r="AC362" s="91"/>
      <c r="AD362" s="91"/>
      <c r="AE362" s="91"/>
      <c r="AF362" s="108">
        <f t="shared" si="50"/>
        <v>0</v>
      </c>
      <c r="AG362" s="109"/>
      <c r="AH362" s="130">
        <f>IF(SUMPRODUCT((A$14:A362=A362)*(B$14:B362=B362)*(C$14:C362=C362))&gt;1,0,1)</f>
        <v>1</v>
      </c>
      <c r="AI362" s="110" t="str">
        <f t="shared" ref="AI362" si="177">IFERROR(VLOOKUP(D362,tipo,1,FALSE),"NO")</f>
        <v>Compraventa de bienes muebles</v>
      </c>
      <c r="AJ362" s="110" t="str">
        <f t="shared" ref="AJ362" si="178">IFERROR(VLOOKUP(E362,modal,1,FALSE),"NO")</f>
        <v>Contratación mínima cuantia</v>
      </c>
      <c r="AK362" s="111" t="str">
        <f>IFERROR(VLOOKUP(F362,Tipo!$C$12:$C$27,1,FALSE),"NO")</f>
        <v>NO</v>
      </c>
      <c r="AL362" s="110" t="str">
        <f t="shared" ref="AL362" si="179">IFERROR(VLOOKUP(H362,afectacion,1,FALSE),"NO")</f>
        <v>Inversión</v>
      </c>
      <c r="AM362" s="110">
        <f t="shared" ref="AM362" si="180">IFERROR(VLOOKUP(I362,programa,1,FALSE),"NO")</f>
        <v>38</v>
      </c>
      <c r="AN362" s="58"/>
      <c r="AO362" s="58"/>
      <c r="AP362" s="58"/>
    </row>
    <row r="363" spans="1:42" s="57" customFormat="1" ht="27" customHeight="1" x14ac:dyDescent="0.25">
      <c r="A363" s="91">
        <v>3632019</v>
      </c>
      <c r="B363" s="106">
        <v>2019</v>
      </c>
      <c r="C363" s="92" t="s">
        <v>647</v>
      </c>
      <c r="D363" s="112" t="s">
        <v>77</v>
      </c>
      <c r="E363" s="92" t="s">
        <v>154</v>
      </c>
      <c r="F363" s="93" t="s">
        <v>186</v>
      </c>
      <c r="G363" s="94" t="s">
        <v>856</v>
      </c>
      <c r="H363" s="95" t="s">
        <v>156</v>
      </c>
      <c r="I363" s="96">
        <v>45</v>
      </c>
      <c r="J363" s="97" t="str">
        <f>IF(ISERROR(VLOOKUP(I363,Eje_Pilar!$C$2:$E$47,2,FALSE))," ",VLOOKUP(I363,Eje_Pilar!$C$2:$E$47,2,FALSE))</f>
        <v>Gobernanza e influencia local, regional e internacional</v>
      </c>
      <c r="K363" s="97" t="str">
        <f>IF(ISERROR(VLOOKUP(I363,Eje_Pilar!$C$2:$E$47,3,FALSE))," ",VLOOKUP(I363,Eje_Pilar!$C$2:$E$47,3,FALSE))</f>
        <v>Eje Transversal 4 Gobierno Legitimo, Fortalecimiento Local y Eficiencia</v>
      </c>
      <c r="L363" s="98" t="s">
        <v>899</v>
      </c>
      <c r="M363" s="91">
        <v>9001603875</v>
      </c>
      <c r="N363" s="99" t="s">
        <v>1579</v>
      </c>
      <c r="O363" s="100">
        <v>173890778</v>
      </c>
      <c r="P363" s="101"/>
      <c r="Q363" s="102"/>
      <c r="R363" s="103"/>
      <c r="S363" s="100"/>
      <c r="T363" s="104">
        <f t="shared" ref="T363" si="181">+O363+Q363+S363</f>
        <v>173890778</v>
      </c>
      <c r="U363" s="132">
        <v>0</v>
      </c>
      <c r="V363" s="105">
        <v>43822</v>
      </c>
      <c r="W363" s="105">
        <v>43839</v>
      </c>
      <c r="X363" s="105">
        <v>44082</v>
      </c>
      <c r="Y363" s="106">
        <v>240</v>
      </c>
      <c r="Z363" s="106"/>
      <c r="AA363" s="107"/>
      <c r="AB363" s="91"/>
      <c r="AC363" s="91" t="s">
        <v>1591</v>
      </c>
      <c r="AD363" s="91"/>
      <c r="AE363" s="91"/>
      <c r="AF363" s="108">
        <f t="shared" si="50"/>
        <v>0</v>
      </c>
      <c r="AG363" s="109"/>
      <c r="AH363" s="130">
        <f>IF(SUMPRODUCT((A$14:A363=A363)*(B$14:B363=B363)*(C$14:C363=C363))&gt;1,0,1)</f>
        <v>1</v>
      </c>
      <c r="AI363" s="110" t="str">
        <f t="shared" ref="AI363" si="182">IFERROR(VLOOKUP(D363,tipo,1,FALSE),"NO")</f>
        <v>Interventoría</v>
      </c>
      <c r="AJ363" s="110" t="str">
        <f t="shared" ref="AJ363" si="183">IFERROR(VLOOKUP(E363,modal,1,FALSE),"NO")</f>
        <v>Concurso de méritos</v>
      </c>
      <c r="AK363" s="111" t="str">
        <f>IFERROR(VLOOKUP(F363,Tipo!$C$12:$C$27,1,FALSE),"NO")</f>
        <v>NO</v>
      </c>
      <c r="AL363" s="110" t="str">
        <f t="shared" ref="AL363" si="184">IFERROR(VLOOKUP(H363,afectacion,1,FALSE),"NO")</f>
        <v>Inversión</v>
      </c>
      <c r="AM363" s="110">
        <f t="shared" ref="AM363" si="185">IFERROR(VLOOKUP(I363,programa,1,FALSE),"NO")</f>
        <v>45</v>
      </c>
      <c r="AN363" s="58"/>
      <c r="AO363" s="58"/>
      <c r="AP363" s="58"/>
    </row>
    <row r="364" spans="1:42" s="57" customFormat="1" ht="27" customHeight="1" x14ac:dyDescent="0.25">
      <c r="A364" s="91">
        <v>3642019</v>
      </c>
      <c r="B364" s="106">
        <v>2019</v>
      </c>
      <c r="C364" s="92" t="s">
        <v>648</v>
      </c>
      <c r="D364" s="112" t="s">
        <v>75</v>
      </c>
      <c r="E364" s="92" t="s">
        <v>154</v>
      </c>
      <c r="F364" s="93" t="s">
        <v>186</v>
      </c>
      <c r="G364" s="94" t="s">
        <v>857</v>
      </c>
      <c r="H364" s="95" t="s">
        <v>156</v>
      </c>
      <c r="I364" s="96">
        <v>45</v>
      </c>
      <c r="J364" s="97" t="str">
        <f>IF(ISERROR(VLOOKUP(I364,Eje_Pilar!$C$2:$E$47,2,FALSE))," ",VLOOKUP(I364,Eje_Pilar!$C$2:$E$47,2,FALSE))</f>
        <v>Gobernanza e influencia local, regional e internacional</v>
      </c>
      <c r="K364" s="97" t="str">
        <f>IF(ISERROR(VLOOKUP(I364,Eje_Pilar!$C$2:$E$47,3,FALSE))," ",VLOOKUP(I364,Eje_Pilar!$C$2:$E$47,3,FALSE))</f>
        <v>Eje Transversal 4 Gobierno Legitimo, Fortalecimiento Local y Eficiencia</v>
      </c>
      <c r="L364" s="98" t="s">
        <v>900</v>
      </c>
      <c r="M364" s="91">
        <v>9010712539</v>
      </c>
      <c r="N364" s="99" t="s">
        <v>1580</v>
      </c>
      <c r="O364" s="100">
        <v>1449090475</v>
      </c>
      <c r="P364" s="101"/>
      <c r="Q364" s="102"/>
      <c r="R364" s="103"/>
      <c r="S364" s="100"/>
      <c r="T364" s="104">
        <f t="shared" ref="T364" si="186">+O364+Q364+S364</f>
        <v>1449090475</v>
      </c>
      <c r="U364" s="132">
        <v>0</v>
      </c>
      <c r="V364" s="105">
        <v>43822</v>
      </c>
      <c r="W364" s="105">
        <v>43839</v>
      </c>
      <c r="X364" s="105">
        <v>44082</v>
      </c>
      <c r="Y364" s="106">
        <v>240</v>
      </c>
      <c r="Z364" s="106"/>
      <c r="AA364" s="107"/>
      <c r="AB364" s="91"/>
      <c r="AC364" s="91" t="s">
        <v>1591</v>
      </c>
      <c r="AD364" s="91"/>
      <c r="AE364" s="91"/>
      <c r="AF364" s="108">
        <f t="shared" si="50"/>
        <v>0</v>
      </c>
      <c r="AG364" s="109"/>
      <c r="AH364" s="130">
        <f>IF(SUMPRODUCT((A$14:A364=A364)*(B$14:B364=B364)*(C$14:C364=C364))&gt;1,0,1)</f>
        <v>1</v>
      </c>
      <c r="AI364" s="110" t="str">
        <f t="shared" ref="AI364" si="187">IFERROR(VLOOKUP(D364,tipo,1,FALSE),"NO")</f>
        <v>Consultoría</v>
      </c>
      <c r="AJ364" s="110" t="str">
        <f t="shared" ref="AJ364" si="188">IFERROR(VLOOKUP(E364,modal,1,FALSE),"NO")</f>
        <v>Concurso de méritos</v>
      </c>
      <c r="AK364" s="111" t="str">
        <f>IFERROR(VLOOKUP(F364,Tipo!$C$12:$C$27,1,FALSE),"NO")</f>
        <v>NO</v>
      </c>
      <c r="AL364" s="110" t="str">
        <f t="shared" ref="AL364" si="189">IFERROR(VLOOKUP(H364,afectacion,1,FALSE),"NO")</f>
        <v>Inversión</v>
      </c>
      <c r="AM364" s="110">
        <f t="shared" ref="AM364" si="190">IFERROR(VLOOKUP(I364,programa,1,FALSE),"NO")</f>
        <v>45</v>
      </c>
      <c r="AN364" s="58"/>
      <c r="AO364" s="58"/>
      <c r="AP364" s="58"/>
    </row>
    <row r="365" spans="1:42" s="57" customFormat="1" ht="27" customHeight="1" x14ac:dyDescent="0.25">
      <c r="A365" s="91">
        <v>3652019</v>
      </c>
      <c r="B365" s="106">
        <v>2019</v>
      </c>
      <c r="C365" s="92" t="s">
        <v>649</v>
      </c>
      <c r="D365" s="112" t="s">
        <v>84</v>
      </c>
      <c r="E365" s="92" t="s">
        <v>38</v>
      </c>
      <c r="F365" s="93" t="s">
        <v>181</v>
      </c>
      <c r="G365" s="94" t="s">
        <v>858</v>
      </c>
      <c r="H365" s="95" t="s">
        <v>156</v>
      </c>
      <c r="I365" s="96">
        <v>38</v>
      </c>
      <c r="J365" s="97" t="str">
        <f>IF(ISERROR(VLOOKUP(I365,Eje_Pilar!$C$2:$E$47,2,FALSE))," ",VLOOKUP(I365,Eje_Pilar!$C$2:$E$47,2,FALSE))</f>
        <v>Recuperación y manejo de la Estructura Ecológica Principal</v>
      </c>
      <c r="K365" s="97" t="str">
        <f>IF(ISERROR(VLOOKUP(I365,Eje_Pilar!$C$2:$E$47,3,FALSE))," ",VLOOKUP(I365,Eje_Pilar!$C$2:$E$47,3,FALSE))</f>
        <v>Eje Transversal 3 Sostenibilidad Ambiental basada en la eficiencia energética</v>
      </c>
      <c r="L365" s="98" t="s">
        <v>892</v>
      </c>
      <c r="M365" s="91">
        <v>900237306</v>
      </c>
      <c r="N365" s="99" t="s">
        <v>1581</v>
      </c>
      <c r="O365" s="100">
        <v>58778600</v>
      </c>
      <c r="P365" s="101"/>
      <c r="Q365" s="102"/>
      <c r="R365" s="103"/>
      <c r="S365" s="100"/>
      <c r="T365" s="104">
        <f t="shared" ref="T365" si="191">+O365+Q365+S365</f>
        <v>58778600</v>
      </c>
      <c r="U365" s="132">
        <v>0</v>
      </c>
      <c r="V365" s="105">
        <v>43825</v>
      </c>
      <c r="W365" s="105">
        <v>43839</v>
      </c>
      <c r="X365" s="105">
        <v>43959</v>
      </c>
      <c r="Y365" s="106">
        <v>120</v>
      </c>
      <c r="Z365" s="106"/>
      <c r="AA365" s="107"/>
      <c r="AB365" s="91"/>
      <c r="AC365" s="91" t="s">
        <v>1591</v>
      </c>
      <c r="AD365" s="91"/>
      <c r="AE365" s="91"/>
      <c r="AF365" s="108">
        <f t="shared" si="50"/>
        <v>0</v>
      </c>
      <c r="AG365" s="109"/>
      <c r="AH365" s="130">
        <f>IF(SUMPRODUCT((A$14:A365=A365)*(B$14:B365=B365)*(C$14:C365=C365))&gt;1,0,1)</f>
        <v>1</v>
      </c>
      <c r="AI365" s="110" t="str">
        <f t="shared" ref="AI365" si="192">IFERROR(VLOOKUP(D365,tipo,1,FALSE),"NO")</f>
        <v>Compraventa de bienes muebles</v>
      </c>
      <c r="AJ365" s="110" t="str">
        <f t="shared" ref="AJ365" si="193">IFERROR(VLOOKUP(E365,modal,1,FALSE),"NO")</f>
        <v>Contratación directa</v>
      </c>
      <c r="AK365" s="111" t="str">
        <f>IFERROR(VLOOKUP(F365,Tipo!$C$12:$C$27,1,FALSE),"NO")</f>
        <v>Cuando no exista pluralidad de oferentes en el mercado</v>
      </c>
      <c r="AL365" s="110" t="str">
        <f t="shared" ref="AL365" si="194">IFERROR(VLOOKUP(H365,afectacion,1,FALSE),"NO")</f>
        <v>Inversión</v>
      </c>
      <c r="AM365" s="110">
        <f t="shared" ref="AM365" si="195">IFERROR(VLOOKUP(I365,programa,1,FALSE),"NO")</f>
        <v>38</v>
      </c>
      <c r="AN365" s="58"/>
      <c r="AO365" s="58"/>
      <c r="AP365" s="58"/>
    </row>
    <row r="366" spans="1:42" s="57" customFormat="1" ht="27" customHeight="1" x14ac:dyDescent="0.25">
      <c r="A366" s="91">
        <v>44157</v>
      </c>
      <c r="B366" s="106">
        <v>2019</v>
      </c>
      <c r="C366" s="92" t="s">
        <v>650</v>
      </c>
      <c r="D366" s="112" t="s">
        <v>84</v>
      </c>
      <c r="E366" s="92" t="s">
        <v>160</v>
      </c>
      <c r="F366" s="93" t="s">
        <v>167</v>
      </c>
      <c r="G366" s="94" t="s">
        <v>859</v>
      </c>
      <c r="H366" s="95" t="s">
        <v>156</v>
      </c>
      <c r="I366" s="96">
        <v>19</v>
      </c>
      <c r="J366" s="97" t="str">
        <f>IF(ISERROR(VLOOKUP(I366,Eje_Pilar!$C$2:$E$47,2,FALSE))," ",VLOOKUP(I366,Eje_Pilar!$C$2:$E$47,2,FALSE))</f>
        <v>Seguridad y convivencia para todos</v>
      </c>
      <c r="K366" s="97" t="str">
        <f>IF(ISERROR(VLOOKUP(I366,Eje_Pilar!$C$2:$E$47,3,FALSE))," ",VLOOKUP(I366,Eje_Pilar!$C$2:$E$47,3,FALSE))</f>
        <v>Pilar 3 Construcción de Comunidad y Cultura Ciudadana</v>
      </c>
      <c r="L366" s="98" t="s">
        <v>887</v>
      </c>
      <c r="M366" s="91">
        <v>8600013070</v>
      </c>
      <c r="N366" s="99" t="s">
        <v>1582</v>
      </c>
      <c r="O366" s="100">
        <v>1401332053</v>
      </c>
      <c r="P366" s="101"/>
      <c r="Q366" s="102"/>
      <c r="R366" s="103"/>
      <c r="S366" s="100"/>
      <c r="T366" s="104">
        <f t="shared" ref="T366" si="196">+O366+Q366+S366</f>
        <v>1401332053</v>
      </c>
      <c r="U366" s="132">
        <v>0</v>
      </c>
      <c r="V366" s="105"/>
      <c r="W366" s="105">
        <v>43826</v>
      </c>
      <c r="X366" s="105">
        <v>44042</v>
      </c>
      <c r="Y366" s="106">
        <v>210</v>
      </c>
      <c r="Z366" s="106"/>
      <c r="AA366" s="107"/>
      <c r="AB366" s="91"/>
      <c r="AC366" s="91" t="s">
        <v>1591</v>
      </c>
      <c r="AD366" s="91"/>
      <c r="AE366" s="91"/>
      <c r="AF366" s="108">
        <f t="shared" si="50"/>
        <v>0</v>
      </c>
      <c r="AG366" s="109"/>
      <c r="AH366" s="130">
        <f>IF(SUMPRODUCT((A$14:A366=A366)*(B$14:B366=B366)*(C$14:C366=C366))&gt;1,0,1)</f>
        <v>1</v>
      </c>
      <c r="AI366" s="110" t="str">
        <f t="shared" ref="AI366" si="197">IFERROR(VLOOKUP(D366,tipo,1,FALSE),"NO")</f>
        <v>Compraventa de bienes muebles</v>
      </c>
      <c r="AJ366" s="110" t="str">
        <f t="shared" ref="AJ366" si="198">IFERROR(VLOOKUP(E366,modal,1,FALSE),"NO")</f>
        <v>Selección abreviada</v>
      </c>
      <c r="AK366" s="111" t="str">
        <f>IFERROR(VLOOKUP(F366,Tipo!$C$12:$C$27,1,FALSE),"NO")</f>
        <v xml:space="preserve">Acuerdo marco de precios </v>
      </c>
      <c r="AL366" s="110" t="str">
        <f t="shared" ref="AL366" si="199">IFERROR(VLOOKUP(H366,afectacion,1,FALSE),"NO")</f>
        <v>Inversión</v>
      </c>
      <c r="AM366" s="110">
        <f t="shared" ref="AM366" si="200">IFERROR(VLOOKUP(I366,programa,1,FALSE),"NO")</f>
        <v>19</v>
      </c>
      <c r="AN366" s="58"/>
      <c r="AO366" s="58"/>
      <c r="AP366" s="58"/>
    </row>
    <row r="367" spans="1:42" s="57" customFormat="1" ht="27" customHeight="1" x14ac:dyDescent="0.25">
      <c r="A367" s="91">
        <v>3622019</v>
      </c>
      <c r="B367" s="106">
        <v>2019</v>
      </c>
      <c r="C367" s="92" t="s">
        <v>651</v>
      </c>
      <c r="D367" s="112" t="s">
        <v>77</v>
      </c>
      <c r="E367" s="92" t="s">
        <v>154</v>
      </c>
      <c r="F367" s="93" t="s">
        <v>186</v>
      </c>
      <c r="G367" s="94" t="s">
        <v>860</v>
      </c>
      <c r="H367" s="95" t="s">
        <v>156</v>
      </c>
      <c r="I367" s="96">
        <v>18</v>
      </c>
      <c r="J367" s="97" t="str">
        <f>IF(ISERROR(VLOOKUP(I367,Eje_Pilar!$C$2:$E$47,2,FALSE))," ",VLOOKUP(I367,Eje_Pilar!$C$2:$E$47,2,FALSE))</f>
        <v>Mejor movilidad para todos</v>
      </c>
      <c r="K367" s="97" t="str">
        <f>IF(ISERROR(VLOOKUP(I367,Eje_Pilar!$C$2:$E$47,3,FALSE))," ",VLOOKUP(I367,Eje_Pilar!$C$2:$E$47,3,FALSE))</f>
        <v>Pilar 2 Democracía Urbana</v>
      </c>
      <c r="L367" s="98" t="s">
        <v>886</v>
      </c>
      <c r="M367" s="91" t="s">
        <v>1223</v>
      </c>
      <c r="N367" s="99" t="s">
        <v>1565</v>
      </c>
      <c r="O367" s="100">
        <v>607283789</v>
      </c>
      <c r="P367" s="101"/>
      <c r="Q367" s="102"/>
      <c r="R367" s="103"/>
      <c r="S367" s="100"/>
      <c r="T367" s="104">
        <f t="shared" ref="T367" si="201">+O367+Q367+S367</f>
        <v>607283789</v>
      </c>
      <c r="U367" s="132">
        <v>0</v>
      </c>
      <c r="V367" s="105">
        <v>43829</v>
      </c>
      <c r="W367" s="105">
        <v>43829</v>
      </c>
      <c r="X367" s="105">
        <v>44041</v>
      </c>
      <c r="Y367" s="106">
        <v>210</v>
      </c>
      <c r="Z367" s="106"/>
      <c r="AA367" s="107"/>
      <c r="AB367" s="91"/>
      <c r="AC367" s="91" t="s">
        <v>1591</v>
      </c>
      <c r="AD367" s="91"/>
      <c r="AE367" s="91"/>
      <c r="AF367" s="108">
        <f t="shared" si="50"/>
        <v>0</v>
      </c>
      <c r="AG367" s="109"/>
      <c r="AH367" s="130">
        <f>IF(SUMPRODUCT((A$14:A367=A367)*(B$14:B367=B367)*(C$14:C367=C367))&gt;1,0,1)</f>
        <v>1</v>
      </c>
      <c r="AI367" s="110" t="str">
        <f t="shared" ref="AI367" si="202">IFERROR(VLOOKUP(D367,tipo,1,FALSE),"NO")</f>
        <v>Interventoría</v>
      </c>
      <c r="AJ367" s="110" t="str">
        <f t="shared" ref="AJ367" si="203">IFERROR(VLOOKUP(E367,modal,1,FALSE),"NO")</f>
        <v>Concurso de méritos</v>
      </c>
      <c r="AK367" s="111" t="str">
        <f>IFERROR(VLOOKUP(F367,Tipo!$C$12:$C$27,1,FALSE),"NO")</f>
        <v>NO</v>
      </c>
      <c r="AL367" s="110" t="str">
        <f t="shared" ref="AL367" si="204">IFERROR(VLOOKUP(H367,afectacion,1,FALSE),"NO")</f>
        <v>Inversión</v>
      </c>
      <c r="AM367" s="110">
        <f t="shared" ref="AM367" si="205">IFERROR(VLOOKUP(I367,programa,1,FALSE),"NO")</f>
        <v>18</v>
      </c>
      <c r="AN367" s="58"/>
      <c r="AO367" s="58"/>
      <c r="AP367" s="58"/>
    </row>
    <row r="368" spans="1:42" s="57" customFormat="1" ht="27" customHeight="1" x14ac:dyDescent="0.25">
      <c r="A368" s="91">
        <v>22018</v>
      </c>
      <c r="B368" s="106">
        <v>2018</v>
      </c>
      <c r="C368" s="92" t="s">
        <v>652</v>
      </c>
      <c r="D368" s="112" t="s">
        <v>161</v>
      </c>
      <c r="E368" s="92" t="s">
        <v>38</v>
      </c>
      <c r="F368" s="93" t="s">
        <v>182</v>
      </c>
      <c r="G368" s="94" t="s">
        <v>861</v>
      </c>
      <c r="H368" s="95" t="s">
        <v>156</v>
      </c>
      <c r="I368" s="96">
        <v>45</v>
      </c>
      <c r="J368" s="97" t="str">
        <f>IF(ISERROR(VLOOKUP(I368,Eje_Pilar!$C$2:$E$47,2,FALSE))," ",VLOOKUP(I368,Eje_Pilar!$C$2:$E$47,2,FALSE))</f>
        <v>Gobernanza e influencia local, regional e internacional</v>
      </c>
      <c r="K368" s="97" t="str">
        <f>IF(ISERROR(VLOOKUP(I368,Eje_Pilar!$C$2:$E$47,3,FALSE))," ",VLOOKUP(I368,Eje_Pilar!$C$2:$E$47,3,FALSE))</f>
        <v>Eje Transversal 4 Gobierno Legitimo, Fortalecimiento Local y Eficiencia</v>
      </c>
      <c r="L368" s="98" t="s">
        <v>885</v>
      </c>
      <c r="M368" s="91" t="s">
        <v>907</v>
      </c>
      <c r="N368" s="99" t="s">
        <v>1244</v>
      </c>
      <c r="O368" s="100"/>
      <c r="P368" s="101"/>
      <c r="Q368" s="102"/>
      <c r="R368" s="103">
        <v>1</v>
      </c>
      <c r="S368" s="100">
        <v>1866666</v>
      </c>
      <c r="T368" s="104">
        <f t="shared" ref="T368" si="206">+O368+Q368+S368</f>
        <v>1866666</v>
      </c>
      <c r="U368" s="132">
        <v>1866666</v>
      </c>
      <c r="V368" s="105">
        <v>43111</v>
      </c>
      <c r="W368" s="105">
        <v>43111</v>
      </c>
      <c r="X368" s="105">
        <v>43444</v>
      </c>
      <c r="Y368" s="106">
        <v>330</v>
      </c>
      <c r="Z368" s="106"/>
      <c r="AA368" s="107"/>
      <c r="AB368" s="91"/>
      <c r="AC368" s="91"/>
      <c r="AD368" s="91" t="s">
        <v>1591</v>
      </c>
      <c r="AE368" s="91"/>
      <c r="AF368" s="108">
        <f t="shared" si="50"/>
        <v>1</v>
      </c>
      <c r="AG368" s="109"/>
      <c r="AH368" s="130">
        <f>IF(SUMPRODUCT((A$14:A368=A368)*(B$14:B368=B368)*(C$14:C368=C368))&gt;1,0,1)</f>
        <v>1</v>
      </c>
      <c r="AI368" s="110" t="str">
        <f t="shared" ref="AI368" si="207">IFERROR(VLOOKUP(D368,tipo,1,FALSE),"NO")</f>
        <v>Contratos de prestación de servicios profesionales y de apoyo a la gestión</v>
      </c>
      <c r="AJ368" s="110" t="str">
        <f t="shared" ref="AJ368" si="208">IFERROR(VLOOKUP(E368,modal,1,FALSE),"NO")</f>
        <v>Contratación directa</v>
      </c>
      <c r="AK368" s="111" t="str">
        <f>IFERROR(VLOOKUP(F368,Tipo!$C$12:$C$27,1,FALSE),"NO")</f>
        <v>Prestación de servicios profesionales y de apoyo a la gestión, o para la ejecución de trabajos artísticos que sólo puedan encomendarse a determinadas personas naturales;</v>
      </c>
      <c r="AL368" s="110" t="str">
        <f t="shared" ref="AL368" si="209">IFERROR(VLOOKUP(H368,afectacion,1,FALSE),"NO")</f>
        <v>Inversión</v>
      </c>
      <c r="AM368" s="110">
        <f t="shared" ref="AM368" si="210">IFERROR(VLOOKUP(I368,programa,1,FALSE),"NO")</f>
        <v>45</v>
      </c>
      <c r="AN368" s="58"/>
      <c r="AO368" s="58"/>
      <c r="AP368" s="58"/>
    </row>
    <row r="369" spans="1:42" s="57" customFormat="1" ht="27" customHeight="1" x14ac:dyDescent="0.25">
      <c r="A369" s="91">
        <v>32018</v>
      </c>
      <c r="B369" s="106">
        <v>2018</v>
      </c>
      <c r="C369" s="92" t="s">
        <v>653</v>
      </c>
      <c r="D369" s="112" t="s">
        <v>161</v>
      </c>
      <c r="E369" s="92" t="s">
        <v>38</v>
      </c>
      <c r="F369" s="93" t="s">
        <v>182</v>
      </c>
      <c r="G369" s="94" t="s">
        <v>862</v>
      </c>
      <c r="H369" s="95" t="s">
        <v>156</v>
      </c>
      <c r="I369" s="96">
        <v>45</v>
      </c>
      <c r="J369" s="97" t="str">
        <f>IF(ISERROR(VLOOKUP(I369,Eje_Pilar!$C$2:$E$47,2,FALSE))," ",VLOOKUP(I369,Eje_Pilar!$C$2:$E$47,2,FALSE))</f>
        <v>Gobernanza e influencia local, regional e internacional</v>
      </c>
      <c r="K369" s="97" t="str">
        <f>IF(ISERROR(VLOOKUP(I369,Eje_Pilar!$C$2:$E$47,3,FALSE))," ",VLOOKUP(I369,Eje_Pilar!$C$2:$E$47,3,FALSE))</f>
        <v>Eje Transversal 4 Gobierno Legitimo, Fortalecimiento Local y Eficiencia</v>
      </c>
      <c r="L369" s="98" t="s">
        <v>885</v>
      </c>
      <c r="M369" s="91" t="s">
        <v>908</v>
      </c>
      <c r="N369" s="99" t="s">
        <v>1245</v>
      </c>
      <c r="O369" s="100"/>
      <c r="P369" s="101"/>
      <c r="Q369" s="102"/>
      <c r="R369" s="103">
        <v>1</v>
      </c>
      <c r="S369" s="100">
        <v>1866666</v>
      </c>
      <c r="T369" s="104">
        <f t="shared" ref="T369" si="211">+O369+Q369+S369</f>
        <v>1866666</v>
      </c>
      <c r="U369" s="132">
        <v>1866666</v>
      </c>
      <c r="V369" s="105">
        <v>43111</v>
      </c>
      <c r="W369" s="105">
        <v>43111</v>
      </c>
      <c r="X369" s="105">
        <v>43444</v>
      </c>
      <c r="Y369" s="106">
        <v>330</v>
      </c>
      <c r="Z369" s="106"/>
      <c r="AA369" s="107"/>
      <c r="AB369" s="91"/>
      <c r="AC369" s="91"/>
      <c r="AD369" s="91" t="s">
        <v>1591</v>
      </c>
      <c r="AE369" s="91"/>
      <c r="AF369" s="108">
        <f t="shared" si="50"/>
        <v>1</v>
      </c>
      <c r="AG369" s="109"/>
      <c r="AH369" s="130">
        <f>IF(SUMPRODUCT((A$14:A369=A369)*(B$14:B369=B369)*(C$14:C369=C369))&gt;1,0,1)</f>
        <v>1</v>
      </c>
      <c r="AI369" s="110" t="str">
        <f t="shared" ref="AI369" si="212">IFERROR(VLOOKUP(D369,tipo,1,FALSE),"NO")</f>
        <v>Contratos de prestación de servicios profesionales y de apoyo a la gestión</v>
      </c>
      <c r="AJ369" s="110" t="str">
        <f t="shared" ref="AJ369" si="213">IFERROR(VLOOKUP(E369,modal,1,FALSE),"NO")</f>
        <v>Contratación directa</v>
      </c>
      <c r="AK369" s="111" t="str">
        <f>IFERROR(VLOOKUP(F369,Tipo!$C$12:$C$27,1,FALSE),"NO")</f>
        <v>Prestación de servicios profesionales y de apoyo a la gestión, o para la ejecución de trabajos artísticos que sólo puedan encomendarse a determinadas personas naturales;</v>
      </c>
      <c r="AL369" s="110" t="str">
        <f t="shared" ref="AL369" si="214">IFERROR(VLOOKUP(H369,afectacion,1,FALSE),"NO")</f>
        <v>Inversión</v>
      </c>
      <c r="AM369" s="110">
        <f t="shared" ref="AM369" si="215">IFERROR(VLOOKUP(I369,programa,1,FALSE),"NO")</f>
        <v>45</v>
      </c>
      <c r="AN369" s="58"/>
      <c r="AO369" s="58"/>
      <c r="AP369" s="58"/>
    </row>
    <row r="370" spans="1:42" ht="27" customHeight="1" x14ac:dyDescent="0.25">
      <c r="A370" s="91">
        <v>42018</v>
      </c>
      <c r="B370" s="106">
        <v>2018</v>
      </c>
      <c r="C370" s="92" t="s">
        <v>654</v>
      </c>
      <c r="D370" s="112" t="s">
        <v>161</v>
      </c>
      <c r="E370" s="92" t="s">
        <v>38</v>
      </c>
      <c r="F370" s="93" t="s">
        <v>182</v>
      </c>
      <c r="G370" s="94" t="s">
        <v>863</v>
      </c>
      <c r="H370" s="95" t="s">
        <v>156</v>
      </c>
      <c r="I370" s="96">
        <v>45</v>
      </c>
      <c r="J370" s="97" t="str">
        <f>IF(ISERROR(VLOOKUP(I370,Eje_Pilar!$C$2:$E$47,2,FALSE))," ",VLOOKUP(I370,Eje_Pilar!$C$2:$E$47,2,FALSE))</f>
        <v>Gobernanza e influencia local, regional e internacional</v>
      </c>
      <c r="K370" s="97" t="str">
        <f>IF(ISERROR(VLOOKUP(I370,Eje_Pilar!$C$2:$E$47,3,FALSE))," ",VLOOKUP(I370,Eje_Pilar!$C$2:$E$47,3,FALSE))</f>
        <v>Eje Transversal 4 Gobierno Legitimo, Fortalecimiento Local y Eficiencia</v>
      </c>
      <c r="L370" s="98" t="s">
        <v>885</v>
      </c>
      <c r="M370" s="91" t="s">
        <v>925</v>
      </c>
      <c r="N370" s="99" t="s">
        <v>1262</v>
      </c>
      <c r="O370" s="100"/>
      <c r="P370" s="101"/>
      <c r="Q370" s="102"/>
      <c r="R370" s="103">
        <v>1</v>
      </c>
      <c r="S370" s="100">
        <v>2723333</v>
      </c>
      <c r="T370" s="104">
        <f t="shared" si="49"/>
        <v>2723333</v>
      </c>
      <c r="U370" s="132">
        <v>2723333</v>
      </c>
      <c r="V370" s="105">
        <v>43112</v>
      </c>
      <c r="W370" s="105">
        <v>43112</v>
      </c>
      <c r="X370" s="105">
        <v>43445</v>
      </c>
      <c r="Y370" s="106">
        <v>330</v>
      </c>
      <c r="Z370" s="106"/>
      <c r="AA370" s="107"/>
      <c r="AB370" s="91"/>
      <c r="AC370" s="91"/>
      <c r="AD370" s="91" t="s">
        <v>1591</v>
      </c>
      <c r="AE370" s="91"/>
      <c r="AF370" s="108">
        <f t="shared" si="50"/>
        <v>1</v>
      </c>
      <c r="AG370" s="109"/>
      <c r="AH370" s="130">
        <f>IF(SUMPRODUCT((A$14:A370=A370)*(B$14:B370=B370)*(C$14:C370=C370))&gt;1,0,1)</f>
        <v>1</v>
      </c>
      <c r="AI370" s="110" t="str">
        <f t="shared" si="45"/>
        <v>Contratos de prestación de servicios profesionales y de apoyo a la gestión</v>
      </c>
      <c r="AJ370" s="110" t="str">
        <f t="shared" si="46"/>
        <v>Contratación directa</v>
      </c>
      <c r="AK370" s="111" t="str">
        <f>IFERROR(VLOOKUP(F370,Tipo!$C$12:$C$27,1,FALSE),"NO")</f>
        <v>Prestación de servicios profesionales y de apoyo a la gestión, o para la ejecución de trabajos artísticos que sólo puedan encomendarse a determinadas personas naturales;</v>
      </c>
      <c r="AL370" s="110" t="str">
        <f t="shared" si="47"/>
        <v>Inversión</v>
      </c>
      <c r="AM370" s="110">
        <f t="shared" si="48"/>
        <v>45</v>
      </c>
    </row>
    <row r="371" spans="1:42" s="57" customFormat="1" ht="27" customHeight="1" x14ac:dyDescent="0.25">
      <c r="A371" s="91">
        <v>52018</v>
      </c>
      <c r="B371" s="106">
        <v>2018</v>
      </c>
      <c r="C371" s="92" t="s">
        <v>655</v>
      </c>
      <c r="D371" s="112" t="s">
        <v>161</v>
      </c>
      <c r="E371" s="92" t="s">
        <v>38</v>
      </c>
      <c r="F371" s="93" t="s">
        <v>182</v>
      </c>
      <c r="G371" s="94" t="s">
        <v>864</v>
      </c>
      <c r="H371" s="95" t="s">
        <v>156</v>
      </c>
      <c r="I371" s="96">
        <v>45</v>
      </c>
      <c r="J371" s="97" t="str">
        <f>IF(ISERROR(VLOOKUP(I371,Eje_Pilar!$C$2:$E$47,2,FALSE))," ",VLOOKUP(I371,Eje_Pilar!$C$2:$E$47,2,FALSE))</f>
        <v>Gobernanza e influencia local, regional e internacional</v>
      </c>
      <c r="K371" s="97" t="str">
        <f>IF(ISERROR(VLOOKUP(I371,Eje_Pilar!$C$2:$E$47,3,FALSE))," ",VLOOKUP(I371,Eje_Pilar!$C$2:$E$47,3,FALSE))</f>
        <v>Eje Transversal 4 Gobierno Legitimo, Fortalecimiento Local y Eficiencia</v>
      </c>
      <c r="L371" s="98" t="s">
        <v>885</v>
      </c>
      <c r="M371" s="91" t="s">
        <v>1092</v>
      </c>
      <c r="N371" s="99" t="s">
        <v>1431</v>
      </c>
      <c r="O371" s="100"/>
      <c r="P371" s="101"/>
      <c r="Q371" s="102"/>
      <c r="R371" s="103">
        <v>1</v>
      </c>
      <c r="S371" s="100">
        <v>1349000</v>
      </c>
      <c r="T371" s="104">
        <f t="shared" ref="T371" si="216">+O371+Q371+S371</f>
        <v>1349000</v>
      </c>
      <c r="U371" s="132">
        <v>1349000</v>
      </c>
      <c r="V371" s="105">
        <v>43112</v>
      </c>
      <c r="W371" s="105">
        <v>43112</v>
      </c>
      <c r="X371" s="105">
        <v>43445</v>
      </c>
      <c r="Y371" s="106">
        <v>330</v>
      </c>
      <c r="Z371" s="106"/>
      <c r="AA371" s="107"/>
      <c r="AB371" s="91"/>
      <c r="AC371" s="91"/>
      <c r="AD371" s="91" t="s">
        <v>1591</v>
      </c>
      <c r="AE371" s="91"/>
      <c r="AF371" s="108">
        <f t="shared" si="50"/>
        <v>1</v>
      </c>
      <c r="AG371" s="109"/>
      <c r="AH371" s="130">
        <f>IF(SUMPRODUCT((A$14:A371=A371)*(B$14:B371=B371)*(C$14:C371=C371))&gt;1,0,1)</f>
        <v>1</v>
      </c>
      <c r="AI371" s="110" t="str">
        <f t="shared" ref="AI371" si="217">IFERROR(VLOOKUP(D371,tipo,1,FALSE),"NO")</f>
        <v>Contratos de prestación de servicios profesionales y de apoyo a la gestión</v>
      </c>
      <c r="AJ371" s="110" t="str">
        <f t="shared" ref="AJ371" si="218">IFERROR(VLOOKUP(E371,modal,1,FALSE),"NO")</f>
        <v>Contratación directa</v>
      </c>
      <c r="AK371" s="111" t="str">
        <f>IFERROR(VLOOKUP(F371,Tipo!$C$12:$C$27,1,FALSE),"NO")</f>
        <v>Prestación de servicios profesionales y de apoyo a la gestión, o para la ejecución de trabajos artísticos que sólo puedan encomendarse a determinadas personas naturales;</v>
      </c>
      <c r="AL371" s="110" t="str">
        <f t="shared" ref="AL371" si="219">IFERROR(VLOOKUP(H371,afectacion,1,FALSE),"NO")</f>
        <v>Inversión</v>
      </c>
      <c r="AM371" s="110">
        <f t="shared" ref="AM371" si="220">IFERROR(VLOOKUP(I371,programa,1,FALSE),"NO")</f>
        <v>45</v>
      </c>
      <c r="AN371" s="58"/>
      <c r="AO371" s="58"/>
      <c r="AP371" s="58"/>
    </row>
    <row r="372" spans="1:42" s="57" customFormat="1" ht="27" customHeight="1" x14ac:dyDescent="0.25">
      <c r="A372" s="91">
        <v>72018</v>
      </c>
      <c r="B372" s="106">
        <v>2018</v>
      </c>
      <c r="C372" s="92" t="s">
        <v>656</v>
      </c>
      <c r="D372" s="112" t="s">
        <v>161</v>
      </c>
      <c r="E372" s="92" t="s">
        <v>38</v>
      </c>
      <c r="F372" s="93" t="s">
        <v>182</v>
      </c>
      <c r="G372" s="94" t="s">
        <v>865</v>
      </c>
      <c r="H372" s="95" t="s">
        <v>156</v>
      </c>
      <c r="I372" s="96">
        <v>45</v>
      </c>
      <c r="J372" s="97" t="str">
        <f>IF(ISERROR(VLOOKUP(I372,Eje_Pilar!$C$2:$E$47,2,FALSE))," ",VLOOKUP(I372,Eje_Pilar!$C$2:$E$47,2,FALSE))</f>
        <v>Gobernanza e influencia local, regional e internacional</v>
      </c>
      <c r="K372" s="97" t="str">
        <f>IF(ISERROR(VLOOKUP(I372,Eje_Pilar!$C$2:$E$47,3,FALSE))," ",VLOOKUP(I372,Eje_Pilar!$C$2:$E$47,3,FALSE))</f>
        <v>Eje Transversal 4 Gobierno Legitimo, Fortalecimiento Local y Eficiencia</v>
      </c>
      <c r="L372" s="98" t="s">
        <v>885</v>
      </c>
      <c r="M372" s="91" t="s">
        <v>928</v>
      </c>
      <c r="N372" s="99" t="s">
        <v>1265</v>
      </c>
      <c r="O372" s="100"/>
      <c r="P372" s="101"/>
      <c r="Q372" s="102"/>
      <c r="R372" s="103">
        <v>1</v>
      </c>
      <c r="S372" s="100">
        <v>3230000</v>
      </c>
      <c r="T372" s="104">
        <f t="shared" ref="T372" si="221">+O372+Q372+S372</f>
        <v>3230000</v>
      </c>
      <c r="U372" s="132">
        <v>3230000</v>
      </c>
      <c r="V372" s="105">
        <v>43112</v>
      </c>
      <c r="W372" s="105">
        <v>43112</v>
      </c>
      <c r="X372" s="105">
        <v>43445</v>
      </c>
      <c r="Y372" s="106">
        <v>330</v>
      </c>
      <c r="Z372" s="106"/>
      <c r="AA372" s="107"/>
      <c r="AB372" s="91"/>
      <c r="AC372" s="91"/>
      <c r="AD372" s="91" t="s">
        <v>1591</v>
      </c>
      <c r="AE372" s="91"/>
      <c r="AF372" s="108">
        <f t="shared" si="50"/>
        <v>1</v>
      </c>
      <c r="AG372" s="109"/>
      <c r="AH372" s="130">
        <f>IF(SUMPRODUCT((A$14:A372=A372)*(B$14:B372=B372)*(C$14:C372=C372))&gt;1,0,1)</f>
        <v>1</v>
      </c>
      <c r="AI372" s="110" t="str">
        <f t="shared" ref="AI372" si="222">IFERROR(VLOOKUP(D372,tipo,1,FALSE),"NO")</f>
        <v>Contratos de prestación de servicios profesionales y de apoyo a la gestión</v>
      </c>
      <c r="AJ372" s="110" t="str">
        <f t="shared" ref="AJ372" si="223">IFERROR(VLOOKUP(E372,modal,1,FALSE),"NO")</f>
        <v>Contratación directa</v>
      </c>
      <c r="AK372" s="111" t="str">
        <f>IFERROR(VLOOKUP(F372,Tipo!$C$12:$C$27,1,FALSE),"NO")</f>
        <v>Prestación de servicios profesionales y de apoyo a la gestión, o para la ejecución de trabajos artísticos que sólo puedan encomendarse a determinadas personas naturales;</v>
      </c>
      <c r="AL372" s="110" t="str">
        <f t="shared" ref="AL372" si="224">IFERROR(VLOOKUP(H372,afectacion,1,FALSE),"NO")</f>
        <v>Inversión</v>
      </c>
      <c r="AM372" s="110">
        <f t="shared" ref="AM372" si="225">IFERROR(VLOOKUP(I372,programa,1,FALSE),"NO")</f>
        <v>45</v>
      </c>
      <c r="AN372" s="58"/>
      <c r="AO372" s="58"/>
      <c r="AP372" s="58"/>
    </row>
    <row r="373" spans="1:42" s="57" customFormat="1" ht="27" customHeight="1" x14ac:dyDescent="0.25">
      <c r="A373" s="91">
        <v>82018</v>
      </c>
      <c r="B373" s="106">
        <v>2018</v>
      </c>
      <c r="C373" s="92" t="s">
        <v>657</v>
      </c>
      <c r="D373" s="112" t="s">
        <v>161</v>
      </c>
      <c r="E373" s="92" t="s">
        <v>38</v>
      </c>
      <c r="F373" s="93" t="s">
        <v>182</v>
      </c>
      <c r="G373" s="94" t="s">
        <v>866</v>
      </c>
      <c r="H373" s="95" t="s">
        <v>156</v>
      </c>
      <c r="I373" s="96">
        <v>45</v>
      </c>
      <c r="J373" s="97" t="str">
        <f>IF(ISERROR(VLOOKUP(I373,Eje_Pilar!$C$2:$E$47,2,FALSE))," ",VLOOKUP(I373,Eje_Pilar!$C$2:$E$47,2,FALSE))</f>
        <v>Gobernanza e influencia local, regional e internacional</v>
      </c>
      <c r="K373" s="97" t="str">
        <f>IF(ISERROR(VLOOKUP(I373,Eje_Pilar!$C$2:$E$47,3,FALSE))," ",VLOOKUP(I373,Eje_Pilar!$C$2:$E$47,3,FALSE))</f>
        <v>Eje Transversal 4 Gobierno Legitimo, Fortalecimiento Local y Eficiencia</v>
      </c>
      <c r="L373" s="98" t="s">
        <v>885</v>
      </c>
      <c r="M373" s="91" t="s">
        <v>933</v>
      </c>
      <c r="N373" s="99" t="s">
        <v>1270</v>
      </c>
      <c r="O373" s="100"/>
      <c r="P373" s="101"/>
      <c r="Q373" s="102"/>
      <c r="R373" s="103">
        <v>1</v>
      </c>
      <c r="S373" s="100">
        <v>1173333</v>
      </c>
      <c r="T373" s="104">
        <f t="shared" ref="T373" si="226">+O373+Q373+S373</f>
        <v>1173333</v>
      </c>
      <c r="U373" s="132">
        <v>1173333</v>
      </c>
      <c r="V373" s="105">
        <v>43115</v>
      </c>
      <c r="W373" s="105">
        <v>43115</v>
      </c>
      <c r="X373" s="105">
        <v>43448</v>
      </c>
      <c r="Y373" s="106">
        <v>330</v>
      </c>
      <c r="Z373" s="106"/>
      <c r="AA373" s="107"/>
      <c r="AB373" s="91"/>
      <c r="AC373" s="91" t="s">
        <v>1591</v>
      </c>
      <c r="AD373" s="91"/>
      <c r="AE373" s="91"/>
      <c r="AF373" s="108">
        <f t="shared" si="50"/>
        <v>1</v>
      </c>
      <c r="AG373" s="109"/>
      <c r="AH373" s="130">
        <f>IF(SUMPRODUCT((A$14:A373=A373)*(B$14:B373=B373)*(C$14:C373=C373))&gt;1,0,1)</f>
        <v>1</v>
      </c>
      <c r="AI373" s="110" t="str">
        <f t="shared" ref="AI373" si="227">IFERROR(VLOOKUP(D373,tipo,1,FALSE),"NO")</f>
        <v>Contratos de prestación de servicios profesionales y de apoyo a la gestión</v>
      </c>
      <c r="AJ373" s="110" t="str">
        <f t="shared" ref="AJ373" si="228">IFERROR(VLOOKUP(E373,modal,1,FALSE),"NO")</f>
        <v>Contratación directa</v>
      </c>
      <c r="AK373" s="111" t="str">
        <f>IFERROR(VLOOKUP(F373,Tipo!$C$12:$C$27,1,FALSE),"NO")</f>
        <v>Prestación de servicios profesionales y de apoyo a la gestión, o para la ejecución de trabajos artísticos que sólo puedan encomendarse a determinadas personas naturales;</v>
      </c>
      <c r="AL373" s="110" t="str">
        <f t="shared" ref="AL373" si="229">IFERROR(VLOOKUP(H373,afectacion,1,FALSE),"NO")</f>
        <v>Inversión</v>
      </c>
      <c r="AM373" s="110">
        <f t="shared" ref="AM373" si="230">IFERROR(VLOOKUP(I373,programa,1,FALSE),"NO")</f>
        <v>45</v>
      </c>
      <c r="AN373" s="58"/>
      <c r="AO373" s="58"/>
      <c r="AP373" s="58"/>
    </row>
    <row r="374" spans="1:42" s="57" customFormat="1" ht="27" customHeight="1" x14ac:dyDescent="0.25">
      <c r="A374" s="91">
        <v>82018</v>
      </c>
      <c r="B374" s="106">
        <v>2018</v>
      </c>
      <c r="C374" s="92" t="s">
        <v>657</v>
      </c>
      <c r="D374" s="112" t="s">
        <v>161</v>
      </c>
      <c r="E374" s="92" t="s">
        <v>38</v>
      </c>
      <c r="F374" s="93" t="s">
        <v>182</v>
      </c>
      <c r="G374" s="94" t="s">
        <v>866</v>
      </c>
      <c r="H374" s="95" t="s">
        <v>156</v>
      </c>
      <c r="I374" s="96">
        <v>45</v>
      </c>
      <c r="J374" s="97" t="str">
        <f>IF(ISERROR(VLOOKUP(I374,Eje_Pilar!$C$2:$E$47,2,FALSE))," ",VLOOKUP(I374,Eje_Pilar!$C$2:$E$47,2,FALSE))</f>
        <v>Gobernanza e influencia local, regional e internacional</v>
      </c>
      <c r="K374" s="97" t="str">
        <f>IF(ISERROR(VLOOKUP(I374,Eje_Pilar!$C$2:$E$47,3,FALSE))," ",VLOOKUP(I374,Eje_Pilar!$C$2:$E$47,3,FALSE))</f>
        <v>Eje Transversal 4 Gobierno Legitimo, Fortalecimiento Local y Eficiencia</v>
      </c>
      <c r="L374" s="98" t="s">
        <v>885</v>
      </c>
      <c r="M374" s="91" t="s">
        <v>932</v>
      </c>
      <c r="N374" s="99" t="s">
        <v>1269</v>
      </c>
      <c r="O374" s="100"/>
      <c r="P374" s="101"/>
      <c r="Q374" s="102"/>
      <c r="R374" s="103">
        <v>1</v>
      </c>
      <c r="S374" s="100">
        <v>1173333</v>
      </c>
      <c r="T374" s="104">
        <f t="shared" ref="T374" si="231">+O374+Q374+S374</f>
        <v>1173333</v>
      </c>
      <c r="U374" s="132">
        <v>1173333</v>
      </c>
      <c r="V374" s="105">
        <v>43115</v>
      </c>
      <c r="W374" s="105">
        <v>43115</v>
      </c>
      <c r="X374" s="105">
        <v>43448</v>
      </c>
      <c r="Y374" s="106">
        <v>330</v>
      </c>
      <c r="Z374" s="106"/>
      <c r="AA374" s="107"/>
      <c r="AB374" s="91"/>
      <c r="AC374" s="91" t="s">
        <v>1591</v>
      </c>
      <c r="AD374" s="91"/>
      <c r="AE374" s="91"/>
      <c r="AF374" s="108">
        <f t="shared" si="50"/>
        <v>1</v>
      </c>
      <c r="AG374" s="109"/>
      <c r="AH374" s="130">
        <f>IF(SUMPRODUCT((A$14:A374=A374)*(B$14:B374=B374)*(C$14:C374=C374))&gt;1,0,1)</f>
        <v>0</v>
      </c>
      <c r="AI374" s="110" t="str">
        <f t="shared" ref="AI374" si="232">IFERROR(VLOOKUP(D374,tipo,1,FALSE),"NO")</f>
        <v>Contratos de prestación de servicios profesionales y de apoyo a la gestión</v>
      </c>
      <c r="AJ374" s="110" t="str">
        <f t="shared" ref="AJ374" si="233">IFERROR(VLOOKUP(E374,modal,1,FALSE),"NO")</f>
        <v>Contratación directa</v>
      </c>
      <c r="AK374" s="111" t="str">
        <f>IFERROR(VLOOKUP(F374,Tipo!$C$12:$C$27,1,FALSE),"NO")</f>
        <v>Prestación de servicios profesionales y de apoyo a la gestión, o para la ejecución de trabajos artísticos que sólo puedan encomendarse a determinadas personas naturales;</v>
      </c>
      <c r="AL374" s="110" t="str">
        <f t="shared" ref="AL374" si="234">IFERROR(VLOOKUP(H374,afectacion,1,FALSE),"NO")</f>
        <v>Inversión</v>
      </c>
      <c r="AM374" s="110">
        <f t="shared" ref="AM374" si="235">IFERROR(VLOOKUP(I374,programa,1,FALSE),"NO")</f>
        <v>45</v>
      </c>
      <c r="AN374" s="58"/>
      <c r="AO374" s="58"/>
      <c r="AP374" s="58"/>
    </row>
    <row r="375" spans="1:42" s="57" customFormat="1" ht="27" customHeight="1" x14ac:dyDescent="0.25">
      <c r="A375" s="91">
        <v>92018</v>
      </c>
      <c r="B375" s="106">
        <v>2018</v>
      </c>
      <c r="C375" s="92" t="s">
        <v>658</v>
      </c>
      <c r="D375" s="112" t="s">
        <v>161</v>
      </c>
      <c r="E375" s="92" t="s">
        <v>38</v>
      </c>
      <c r="F375" s="93" t="s">
        <v>182</v>
      </c>
      <c r="G375" s="94" t="s">
        <v>867</v>
      </c>
      <c r="H375" s="95" t="s">
        <v>156</v>
      </c>
      <c r="I375" s="96">
        <v>45</v>
      </c>
      <c r="J375" s="97" t="str">
        <f>IF(ISERROR(VLOOKUP(I375,Eje_Pilar!$C$2:$E$47,2,FALSE))," ",VLOOKUP(I375,Eje_Pilar!$C$2:$E$47,2,FALSE))</f>
        <v>Gobernanza e influencia local, regional e internacional</v>
      </c>
      <c r="K375" s="97" t="str">
        <f>IF(ISERROR(VLOOKUP(I375,Eje_Pilar!$C$2:$E$47,3,FALSE))," ",VLOOKUP(I375,Eje_Pilar!$C$2:$E$47,3,FALSE))</f>
        <v>Eje Transversal 4 Gobierno Legitimo, Fortalecimiento Local y Eficiencia</v>
      </c>
      <c r="L375" s="98" t="s">
        <v>885</v>
      </c>
      <c r="M375" s="91" t="s">
        <v>933</v>
      </c>
      <c r="N375" s="99" t="s">
        <v>1270</v>
      </c>
      <c r="O375" s="100"/>
      <c r="P375" s="101"/>
      <c r="Q375" s="102"/>
      <c r="R375" s="103">
        <v>1</v>
      </c>
      <c r="S375" s="100">
        <v>1173333</v>
      </c>
      <c r="T375" s="104">
        <f t="shared" ref="T375" si="236">+O375+Q375+S375</f>
        <v>1173333</v>
      </c>
      <c r="U375" s="132">
        <v>1173333</v>
      </c>
      <c r="V375" s="105">
        <v>43115</v>
      </c>
      <c r="W375" s="105">
        <v>43115</v>
      </c>
      <c r="X375" s="105">
        <v>43448</v>
      </c>
      <c r="Y375" s="106">
        <v>330</v>
      </c>
      <c r="Z375" s="106"/>
      <c r="AA375" s="107"/>
      <c r="AB375" s="91"/>
      <c r="AC375" s="91"/>
      <c r="AD375" s="91" t="s">
        <v>1591</v>
      </c>
      <c r="AE375" s="91"/>
      <c r="AF375" s="108">
        <f t="shared" si="50"/>
        <v>1</v>
      </c>
      <c r="AG375" s="109"/>
      <c r="AH375" s="130">
        <f>IF(SUMPRODUCT((A$14:A375=A375)*(B$14:B375=B375)*(C$14:C375=C375))&gt;1,0,1)</f>
        <v>1</v>
      </c>
      <c r="AI375" s="110" t="str">
        <f t="shared" ref="AI375" si="237">IFERROR(VLOOKUP(D375,tipo,1,FALSE),"NO")</f>
        <v>Contratos de prestación de servicios profesionales y de apoyo a la gestión</v>
      </c>
      <c r="AJ375" s="110" t="str">
        <f t="shared" ref="AJ375" si="238">IFERROR(VLOOKUP(E375,modal,1,FALSE),"NO")</f>
        <v>Contratación directa</v>
      </c>
      <c r="AK375" s="111" t="str">
        <f>IFERROR(VLOOKUP(F375,Tipo!$C$12:$C$27,1,FALSE),"NO")</f>
        <v>Prestación de servicios profesionales y de apoyo a la gestión, o para la ejecución de trabajos artísticos que sólo puedan encomendarse a determinadas personas naturales;</v>
      </c>
      <c r="AL375" s="110" t="str">
        <f t="shared" ref="AL375" si="239">IFERROR(VLOOKUP(H375,afectacion,1,FALSE),"NO")</f>
        <v>Inversión</v>
      </c>
      <c r="AM375" s="110">
        <f t="shared" ref="AM375" si="240">IFERROR(VLOOKUP(I375,programa,1,FALSE),"NO")</f>
        <v>45</v>
      </c>
      <c r="AN375" s="58"/>
      <c r="AO375" s="58"/>
      <c r="AP375" s="58"/>
    </row>
    <row r="376" spans="1:42" s="57" customFormat="1" ht="27" customHeight="1" x14ac:dyDescent="0.25">
      <c r="A376" s="91">
        <v>142018</v>
      </c>
      <c r="B376" s="106">
        <v>2018</v>
      </c>
      <c r="C376" s="92" t="s">
        <v>659</v>
      </c>
      <c r="D376" s="112" t="s">
        <v>161</v>
      </c>
      <c r="E376" s="92" t="s">
        <v>38</v>
      </c>
      <c r="F376" s="93" t="s">
        <v>182</v>
      </c>
      <c r="G376" s="94" t="s">
        <v>868</v>
      </c>
      <c r="H376" s="95" t="s">
        <v>156</v>
      </c>
      <c r="I376" s="96">
        <v>45</v>
      </c>
      <c r="J376" s="97" t="str">
        <f>IF(ISERROR(VLOOKUP(I376,Eje_Pilar!$C$2:$E$47,2,FALSE))," ",VLOOKUP(I376,Eje_Pilar!$C$2:$E$47,2,FALSE))</f>
        <v>Gobernanza e influencia local, regional e internacional</v>
      </c>
      <c r="K376" s="97" t="str">
        <f>IF(ISERROR(VLOOKUP(I376,Eje_Pilar!$C$2:$E$47,3,FALSE))," ",VLOOKUP(I376,Eje_Pilar!$C$2:$E$47,3,FALSE))</f>
        <v>Eje Transversal 4 Gobierno Legitimo, Fortalecimiento Local y Eficiencia</v>
      </c>
      <c r="L376" s="98" t="s">
        <v>885</v>
      </c>
      <c r="M376" s="91" t="s">
        <v>1235</v>
      </c>
      <c r="N376" s="99" t="s">
        <v>1583</v>
      </c>
      <c r="O376" s="100"/>
      <c r="P376" s="101"/>
      <c r="Q376" s="102"/>
      <c r="R376" s="103">
        <v>1</v>
      </c>
      <c r="S376" s="100">
        <v>3230000</v>
      </c>
      <c r="T376" s="104">
        <f t="shared" ref="T376" si="241">+O376+Q376+S376</f>
        <v>3230000</v>
      </c>
      <c r="U376" s="132">
        <v>3230000</v>
      </c>
      <c r="V376" s="105">
        <v>43112</v>
      </c>
      <c r="W376" s="105">
        <v>43112</v>
      </c>
      <c r="X376" s="105">
        <v>43445</v>
      </c>
      <c r="Y376" s="106">
        <v>330</v>
      </c>
      <c r="Z376" s="106"/>
      <c r="AA376" s="107"/>
      <c r="AB376" s="91"/>
      <c r="AC376" s="91"/>
      <c r="AD376" s="91" t="s">
        <v>1591</v>
      </c>
      <c r="AE376" s="91"/>
      <c r="AF376" s="108">
        <f t="shared" si="50"/>
        <v>1</v>
      </c>
      <c r="AG376" s="109"/>
      <c r="AH376" s="130">
        <f>IF(SUMPRODUCT((A$14:A376=A376)*(B$14:B376=B376)*(C$14:C376=C376))&gt;1,0,1)</f>
        <v>1</v>
      </c>
      <c r="AI376" s="110" t="str">
        <f t="shared" ref="AI376" si="242">IFERROR(VLOOKUP(D376,tipo,1,FALSE),"NO")</f>
        <v>Contratos de prestación de servicios profesionales y de apoyo a la gestión</v>
      </c>
      <c r="AJ376" s="110" t="str">
        <f t="shared" ref="AJ376" si="243">IFERROR(VLOOKUP(E376,modal,1,FALSE),"NO")</f>
        <v>Contratación directa</v>
      </c>
      <c r="AK376" s="111" t="str">
        <f>IFERROR(VLOOKUP(F376,Tipo!$C$12:$C$27,1,FALSE),"NO")</f>
        <v>Prestación de servicios profesionales y de apoyo a la gestión, o para la ejecución de trabajos artísticos que sólo puedan encomendarse a determinadas personas naturales;</v>
      </c>
      <c r="AL376" s="110" t="str">
        <f t="shared" ref="AL376" si="244">IFERROR(VLOOKUP(H376,afectacion,1,FALSE),"NO")</f>
        <v>Inversión</v>
      </c>
      <c r="AM376" s="110">
        <f t="shared" ref="AM376" si="245">IFERROR(VLOOKUP(I376,programa,1,FALSE),"NO")</f>
        <v>45</v>
      </c>
      <c r="AN376" s="58"/>
      <c r="AO376" s="58"/>
      <c r="AP376" s="58"/>
    </row>
    <row r="377" spans="1:42" s="57" customFormat="1" ht="27" customHeight="1" x14ac:dyDescent="0.25">
      <c r="A377" s="91">
        <v>762018</v>
      </c>
      <c r="B377" s="106">
        <v>2018</v>
      </c>
      <c r="C377" s="92" t="s">
        <v>660</v>
      </c>
      <c r="D377" s="112" t="s">
        <v>161</v>
      </c>
      <c r="E377" s="92" t="s">
        <v>38</v>
      </c>
      <c r="F377" s="93" t="s">
        <v>182</v>
      </c>
      <c r="G377" s="94" t="s">
        <v>869</v>
      </c>
      <c r="H377" s="95" t="s">
        <v>156</v>
      </c>
      <c r="I377" s="96">
        <v>45</v>
      </c>
      <c r="J377" s="97" t="str">
        <f>IF(ISERROR(VLOOKUP(I377,Eje_Pilar!$C$2:$E$47,2,FALSE))," ",VLOOKUP(I377,Eje_Pilar!$C$2:$E$47,2,FALSE))</f>
        <v>Gobernanza e influencia local, regional e internacional</v>
      </c>
      <c r="K377" s="97" t="str">
        <f>IF(ISERROR(VLOOKUP(I377,Eje_Pilar!$C$2:$E$47,3,FALSE))," ",VLOOKUP(I377,Eje_Pilar!$C$2:$E$47,3,FALSE))</f>
        <v>Eje Transversal 4 Gobierno Legitimo, Fortalecimiento Local y Eficiencia</v>
      </c>
      <c r="L377" s="98" t="s">
        <v>885</v>
      </c>
      <c r="M377" s="91" t="s">
        <v>1236</v>
      </c>
      <c r="N377" s="99" t="s">
        <v>1584</v>
      </c>
      <c r="O377" s="100"/>
      <c r="P377" s="101"/>
      <c r="Q377" s="102"/>
      <c r="R377" s="103">
        <v>1</v>
      </c>
      <c r="S377" s="100">
        <v>2640000</v>
      </c>
      <c r="T377" s="104">
        <f t="shared" ref="T377" si="246">+O377+Q377+S377</f>
        <v>2640000</v>
      </c>
      <c r="U377" s="132">
        <v>2640000</v>
      </c>
      <c r="V377" s="105">
        <v>43123</v>
      </c>
      <c r="W377" s="105">
        <v>43123</v>
      </c>
      <c r="X377" s="105">
        <v>43122</v>
      </c>
      <c r="Y377" s="106">
        <v>330</v>
      </c>
      <c r="Z377" s="106"/>
      <c r="AA377" s="107"/>
      <c r="AB377" s="91"/>
      <c r="AC377" s="91"/>
      <c r="AD377" s="91" t="s">
        <v>1591</v>
      </c>
      <c r="AE377" s="91"/>
      <c r="AF377" s="108">
        <f t="shared" si="50"/>
        <v>1</v>
      </c>
      <c r="AG377" s="109"/>
      <c r="AH377" s="130">
        <f>IF(SUMPRODUCT((A$14:A377=A377)*(B$14:B377=B377)*(C$14:C377=C377))&gt;1,0,1)</f>
        <v>1</v>
      </c>
      <c r="AI377" s="110" t="str">
        <f t="shared" ref="AI377" si="247">IFERROR(VLOOKUP(D377,tipo,1,FALSE),"NO")</f>
        <v>Contratos de prestación de servicios profesionales y de apoyo a la gestión</v>
      </c>
      <c r="AJ377" s="110" t="str">
        <f t="shared" ref="AJ377" si="248">IFERROR(VLOOKUP(E377,modal,1,FALSE),"NO")</f>
        <v>Contratación directa</v>
      </c>
      <c r="AK377" s="111" t="str">
        <f>IFERROR(VLOOKUP(F377,Tipo!$C$12:$C$27,1,FALSE),"NO")</f>
        <v>Prestación de servicios profesionales y de apoyo a la gestión, o para la ejecución de trabajos artísticos que sólo puedan encomendarse a determinadas personas naturales;</v>
      </c>
      <c r="AL377" s="110" t="str">
        <f t="shared" ref="AL377" si="249">IFERROR(VLOOKUP(H377,afectacion,1,FALSE),"NO")</f>
        <v>Inversión</v>
      </c>
      <c r="AM377" s="110">
        <f t="shared" ref="AM377" si="250">IFERROR(VLOOKUP(I377,programa,1,FALSE),"NO")</f>
        <v>45</v>
      </c>
      <c r="AN377" s="58"/>
      <c r="AO377" s="58"/>
      <c r="AP377" s="58"/>
    </row>
    <row r="378" spans="1:42" s="57" customFormat="1" ht="27" customHeight="1" x14ac:dyDescent="0.25">
      <c r="A378" s="91">
        <v>972018</v>
      </c>
      <c r="B378" s="106">
        <v>2018</v>
      </c>
      <c r="C378" s="92" t="s">
        <v>661</v>
      </c>
      <c r="D378" s="112" t="s">
        <v>161</v>
      </c>
      <c r="E378" s="92" t="s">
        <v>38</v>
      </c>
      <c r="F378" s="93" t="s">
        <v>182</v>
      </c>
      <c r="G378" s="94" t="s">
        <v>870</v>
      </c>
      <c r="H378" s="95" t="s">
        <v>156</v>
      </c>
      <c r="I378" s="96">
        <v>45</v>
      </c>
      <c r="J378" s="97" t="str">
        <f>IF(ISERROR(VLOOKUP(I378,Eje_Pilar!$C$2:$E$47,2,FALSE))," ",VLOOKUP(I378,Eje_Pilar!$C$2:$E$47,2,FALSE))</f>
        <v>Gobernanza e influencia local, regional e internacional</v>
      </c>
      <c r="K378" s="97" t="str">
        <f>IF(ISERROR(VLOOKUP(I378,Eje_Pilar!$C$2:$E$47,3,FALSE))," ",VLOOKUP(I378,Eje_Pilar!$C$2:$E$47,3,FALSE))</f>
        <v>Eje Transversal 4 Gobierno Legitimo, Fortalecimiento Local y Eficiencia</v>
      </c>
      <c r="L378" s="98" t="s">
        <v>885</v>
      </c>
      <c r="M378" s="91" t="s">
        <v>945</v>
      </c>
      <c r="N378" s="99" t="s">
        <v>1282</v>
      </c>
      <c r="O378" s="100"/>
      <c r="P378" s="101"/>
      <c r="Q378" s="102"/>
      <c r="R378" s="103">
        <v>1</v>
      </c>
      <c r="S378" s="100">
        <v>2200000</v>
      </c>
      <c r="T378" s="104">
        <f t="shared" ref="T378" si="251">+O378+Q378+S378</f>
        <v>2200000</v>
      </c>
      <c r="U378" s="132">
        <v>2200000</v>
      </c>
      <c r="V378" s="105">
        <v>43129</v>
      </c>
      <c r="W378" s="105">
        <v>43129</v>
      </c>
      <c r="X378" s="105">
        <v>43462</v>
      </c>
      <c r="Y378" s="106">
        <v>330</v>
      </c>
      <c r="Z378" s="106"/>
      <c r="AA378" s="107"/>
      <c r="AB378" s="91"/>
      <c r="AC378" s="91"/>
      <c r="AD378" s="91" t="s">
        <v>1591</v>
      </c>
      <c r="AE378" s="91"/>
      <c r="AF378" s="108">
        <f t="shared" si="50"/>
        <v>1</v>
      </c>
      <c r="AG378" s="109"/>
      <c r="AH378" s="130">
        <f>IF(SUMPRODUCT((A$14:A378=A378)*(B$14:B378=B378)*(C$14:C378=C378))&gt;1,0,1)</f>
        <v>1</v>
      </c>
      <c r="AI378" s="110" t="str">
        <f t="shared" ref="AI378" si="252">IFERROR(VLOOKUP(D378,tipo,1,FALSE),"NO")</f>
        <v>Contratos de prestación de servicios profesionales y de apoyo a la gestión</v>
      </c>
      <c r="AJ378" s="110" t="str">
        <f t="shared" ref="AJ378" si="253">IFERROR(VLOOKUP(E378,modal,1,FALSE),"NO")</f>
        <v>Contratación directa</v>
      </c>
      <c r="AK378" s="111" t="str">
        <f>IFERROR(VLOOKUP(F378,Tipo!$C$12:$C$27,1,FALSE),"NO")</f>
        <v>Prestación de servicios profesionales y de apoyo a la gestión, o para la ejecución de trabajos artísticos que sólo puedan encomendarse a determinadas personas naturales;</v>
      </c>
      <c r="AL378" s="110" t="str">
        <f t="shared" ref="AL378" si="254">IFERROR(VLOOKUP(H378,afectacion,1,FALSE),"NO")</f>
        <v>Inversión</v>
      </c>
      <c r="AM378" s="110">
        <f t="shared" ref="AM378" si="255">IFERROR(VLOOKUP(I378,programa,1,FALSE),"NO")</f>
        <v>45</v>
      </c>
      <c r="AN378" s="58"/>
      <c r="AO378" s="58"/>
      <c r="AP378" s="58"/>
    </row>
    <row r="379" spans="1:42" s="57" customFormat="1" ht="27" customHeight="1" x14ac:dyDescent="0.25">
      <c r="A379" s="91">
        <v>1152018</v>
      </c>
      <c r="B379" s="106">
        <v>2018</v>
      </c>
      <c r="C379" s="92" t="s">
        <v>662</v>
      </c>
      <c r="D379" s="112" t="s">
        <v>161</v>
      </c>
      <c r="E379" s="92" t="s">
        <v>38</v>
      </c>
      <c r="F379" s="93" t="s">
        <v>182</v>
      </c>
      <c r="G379" s="94" t="s">
        <v>871</v>
      </c>
      <c r="H379" s="95" t="s">
        <v>156</v>
      </c>
      <c r="I379" s="96">
        <v>45</v>
      </c>
      <c r="J379" s="97" t="str">
        <f>IF(ISERROR(VLOOKUP(I379,Eje_Pilar!$C$2:$E$47,2,FALSE))," ",VLOOKUP(I379,Eje_Pilar!$C$2:$E$47,2,FALSE))</f>
        <v>Gobernanza e influencia local, regional e internacional</v>
      </c>
      <c r="K379" s="97" t="str">
        <f>IF(ISERROR(VLOOKUP(I379,Eje_Pilar!$C$2:$E$47,3,FALSE))," ",VLOOKUP(I379,Eje_Pilar!$C$2:$E$47,3,FALSE))</f>
        <v>Eje Transversal 4 Gobierno Legitimo, Fortalecimiento Local y Eficiencia</v>
      </c>
      <c r="L379" s="98" t="s">
        <v>885</v>
      </c>
      <c r="M379" s="91" t="s">
        <v>910</v>
      </c>
      <c r="N379" s="99" t="s">
        <v>1247</v>
      </c>
      <c r="O379" s="100"/>
      <c r="P379" s="101"/>
      <c r="Q379" s="102"/>
      <c r="R379" s="103">
        <v>1</v>
      </c>
      <c r="S379" s="100">
        <v>1650000</v>
      </c>
      <c r="T379" s="104">
        <f t="shared" ref="T379" si="256">+O379+Q379+S379</f>
        <v>1650000</v>
      </c>
      <c r="U379" s="132">
        <v>1650000</v>
      </c>
      <c r="V379" s="105">
        <v>43126</v>
      </c>
      <c r="W379" s="105">
        <v>43126</v>
      </c>
      <c r="X379" s="105">
        <v>43459</v>
      </c>
      <c r="Y379" s="106">
        <v>330</v>
      </c>
      <c r="Z379" s="106"/>
      <c r="AA379" s="107"/>
      <c r="AB379" s="91"/>
      <c r="AC379" s="91"/>
      <c r="AD379" s="91" t="s">
        <v>1591</v>
      </c>
      <c r="AE379" s="91"/>
      <c r="AF379" s="108">
        <f t="shared" si="50"/>
        <v>1</v>
      </c>
      <c r="AG379" s="109"/>
      <c r="AH379" s="130">
        <f>IF(SUMPRODUCT((A$14:A379=A379)*(B$14:B379=B379)*(C$14:C379=C379))&gt;1,0,1)</f>
        <v>1</v>
      </c>
      <c r="AI379" s="110" t="str">
        <f t="shared" ref="AI379" si="257">IFERROR(VLOOKUP(D379,tipo,1,FALSE),"NO")</f>
        <v>Contratos de prestación de servicios profesionales y de apoyo a la gestión</v>
      </c>
      <c r="AJ379" s="110" t="str">
        <f t="shared" ref="AJ379" si="258">IFERROR(VLOOKUP(E379,modal,1,FALSE),"NO")</f>
        <v>Contratación directa</v>
      </c>
      <c r="AK379" s="111" t="str">
        <f>IFERROR(VLOOKUP(F379,Tipo!$C$12:$C$27,1,FALSE),"NO")</f>
        <v>Prestación de servicios profesionales y de apoyo a la gestión, o para la ejecución de trabajos artísticos que sólo puedan encomendarse a determinadas personas naturales;</v>
      </c>
      <c r="AL379" s="110" t="str">
        <f t="shared" ref="AL379" si="259">IFERROR(VLOOKUP(H379,afectacion,1,FALSE),"NO")</f>
        <v>Inversión</v>
      </c>
      <c r="AM379" s="110">
        <f t="shared" ref="AM379" si="260">IFERROR(VLOOKUP(I379,programa,1,FALSE),"NO")</f>
        <v>45</v>
      </c>
      <c r="AN379" s="58"/>
      <c r="AO379" s="58"/>
      <c r="AP379" s="58"/>
    </row>
    <row r="380" spans="1:42" s="57" customFormat="1" ht="27" customHeight="1" x14ac:dyDescent="0.25">
      <c r="A380" s="91">
        <v>1192018</v>
      </c>
      <c r="B380" s="106">
        <v>2018</v>
      </c>
      <c r="C380" s="92" t="s">
        <v>663</v>
      </c>
      <c r="D380" s="112" t="s">
        <v>161</v>
      </c>
      <c r="E380" s="92" t="s">
        <v>38</v>
      </c>
      <c r="F380" s="93" t="s">
        <v>182</v>
      </c>
      <c r="G380" s="94" t="s">
        <v>872</v>
      </c>
      <c r="H380" s="95" t="s">
        <v>156</v>
      </c>
      <c r="I380" s="96">
        <v>45</v>
      </c>
      <c r="J380" s="97" t="str">
        <f>IF(ISERROR(VLOOKUP(I380,Eje_Pilar!$C$2:$E$47,2,FALSE))," ",VLOOKUP(I380,Eje_Pilar!$C$2:$E$47,2,FALSE))</f>
        <v>Gobernanza e influencia local, regional e internacional</v>
      </c>
      <c r="K380" s="97" t="str">
        <f>IF(ISERROR(VLOOKUP(I380,Eje_Pilar!$C$2:$E$47,3,FALSE))," ",VLOOKUP(I380,Eje_Pilar!$C$2:$E$47,3,FALSE))</f>
        <v>Eje Transversal 4 Gobierno Legitimo, Fortalecimiento Local y Eficiencia</v>
      </c>
      <c r="L380" s="98" t="s">
        <v>885</v>
      </c>
      <c r="M380" s="91" t="s">
        <v>939</v>
      </c>
      <c r="N380" s="99" t="s">
        <v>1276</v>
      </c>
      <c r="O380" s="100"/>
      <c r="P380" s="101"/>
      <c r="Q380" s="102"/>
      <c r="R380" s="103">
        <v>1</v>
      </c>
      <c r="S380" s="100">
        <v>1207000</v>
      </c>
      <c r="T380" s="104">
        <f t="shared" ref="T380" si="261">+O380+Q380+S380</f>
        <v>1207000</v>
      </c>
      <c r="U380" s="132">
        <v>1207000</v>
      </c>
      <c r="V380" s="105">
        <v>43129</v>
      </c>
      <c r="W380" s="105">
        <v>43129</v>
      </c>
      <c r="X380" s="105">
        <v>43462</v>
      </c>
      <c r="Y380" s="106">
        <v>330</v>
      </c>
      <c r="Z380" s="106"/>
      <c r="AA380" s="107"/>
      <c r="AB380" s="91"/>
      <c r="AC380" s="91"/>
      <c r="AD380" s="91" t="s">
        <v>1591</v>
      </c>
      <c r="AE380" s="91"/>
      <c r="AF380" s="108">
        <f t="shared" si="50"/>
        <v>1</v>
      </c>
      <c r="AG380" s="109"/>
      <c r="AH380" s="130">
        <f>IF(SUMPRODUCT((A$14:A380=A380)*(B$14:B380=B380)*(C$14:C380=C380))&gt;1,0,1)</f>
        <v>1</v>
      </c>
      <c r="AI380" s="110" t="str">
        <f t="shared" ref="AI380" si="262">IFERROR(VLOOKUP(D380,tipo,1,FALSE),"NO")</f>
        <v>Contratos de prestación de servicios profesionales y de apoyo a la gestión</v>
      </c>
      <c r="AJ380" s="110" t="str">
        <f t="shared" ref="AJ380" si="263">IFERROR(VLOOKUP(E380,modal,1,FALSE),"NO")</f>
        <v>Contratación directa</v>
      </c>
      <c r="AK380" s="111" t="str">
        <f>IFERROR(VLOOKUP(F380,Tipo!$C$12:$C$27,1,FALSE),"NO")</f>
        <v>Prestación de servicios profesionales y de apoyo a la gestión, o para la ejecución de trabajos artísticos que sólo puedan encomendarse a determinadas personas naturales;</v>
      </c>
      <c r="AL380" s="110" t="str">
        <f t="shared" ref="AL380" si="264">IFERROR(VLOOKUP(H380,afectacion,1,FALSE),"NO")</f>
        <v>Inversión</v>
      </c>
      <c r="AM380" s="110">
        <f t="shared" ref="AM380" si="265">IFERROR(VLOOKUP(I380,programa,1,FALSE),"NO")</f>
        <v>45</v>
      </c>
      <c r="AN380" s="58"/>
      <c r="AO380" s="58"/>
      <c r="AP380" s="58"/>
    </row>
    <row r="381" spans="1:42" s="57" customFormat="1" ht="27" customHeight="1" x14ac:dyDescent="0.25">
      <c r="A381" s="91">
        <v>1392018</v>
      </c>
      <c r="B381" s="106">
        <v>2018</v>
      </c>
      <c r="C381" s="92" t="s">
        <v>664</v>
      </c>
      <c r="D381" s="112" t="s">
        <v>161</v>
      </c>
      <c r="E381" s="92" t="s">
        <v>38</v>
      </c>
      <c r="F381" s="93" t="s">
        <v>182</v>
      </c>
      <c r="G381" s="94" t="s">
        <v>873</v>
      </c>
      <c r="H381" s="95" t="s">
        <v>156</v>
      </c>
      <c r="I381" s="96">
        <v>45</v>
      </c>
      <c r="J381" s="97" t="str">
        <f>IF(ISERROR(VLOOKUP(I381,Eje_Pilar!$C$2:$E$47,2,FALSE))," ",VLOOKUP(I381,Eje_Pilar!$C$2:$E$47,2,FALSE))</f>
        <v>Gobernanza e influencia local, regional e internacional</v>
      </c>
      <c r="K381" s="97" t="str">
        <f>IF(ISERROR(VLOOKUP(I381,Eje_Pilar!$C$2:$E$47,3,FALSE))," ",VLOOKUP(I381,Eje_Pilar!$C$2:$E$47,3,FALSE))</f>
        <v>Eje Transversal 4 Gobierno Legitimo, Fortalecimiento Local y Eficiencia</v>
      </c>
      <c r="L381" s="98" t="s">
        <v>885</v>
      </c>
      <c r="M381" s="91" t="s">
        <v>986</v>
      </c>
      <c r="N381" s="99" t="s">
        <v>1323</v>
      </c>
      <c r="O381" s="100"/>
      <c r="P381" s="101"/>
      <c r="Q381" s="102"/>
      <c r="R381" s="103">
        <v>1</v>
      </c>
      <c r="S381" s="100">
        <v>2606666</v>
      </c>
      <c r="T381" s="104">
        <f t="shared" ref="T381" si="266">+O381+Q381+S381</f>
        <v>2606666</v>
      </c>
      <c r="U381" s="132">
        <v>2606666</v>
      </c>
      <c r="V381" s="105">
        <v>43129</v>
      </c>
      <c r="W381" s="105">
        <v>43129</v>
      </c>
      <c r="X381" s="105">
        <v>43462</v>
      </c>
      <c r="Y381" s="106">
        <v>330</v>
      </c>
      <c r="Z381" s="106"/>
      <c r="AA381" s="107"/>
      <c r="AB381" s="91"/>
      <c r="AC381" s="91"/>
      <c r="AD381" s="91" t="s">
        <v>1591</v>
      </c>
      <c r="AE381" s="91"/>
      <c r="AF381" s="108">
        <f t="shared" si="50"/>
        <v>1</v>
      </c>
      <c r="AG381" s="109"/>
      <c r="AH381" s="130">
        <f>IF(SUMPRODUCT((A$14:A381=A381)*(B$14:B381=B381)*(C$14:C381=C381))&gt;1,0,1)</f>
        <v>1</v>
      </c>
      <c r="AI381" s="110" t="str">
        <f t="shared" ref="AI381" si="267">IFERROR(VLOOKUP(D381,tipo,1,FALSE),"NO")</f>
        <v>Contratos de prestación de servicios profesionales y de apoyo a la gestión</v>
      </c>
      <c r="AJ381" s="110" t="str">
        <f t="shared" ref="AJ381" si="268">IFERROR(VLOOKUP(E381,modal,1,FALSE),"NO")</f>
        <v>Contratación directa</v>
      </c>
      <c r="AK381" s="111" t="str">
        <f>IFERROR(VLOOKUP(F381,Tipo!$C$12:$C$27,1,FALSE),"NO")</f>
        <v>Prestación de servicios profesionales y de apoyo a la gestión, o para la ejecución de trabajos artísticos que sólo puedan encomendarse a determinadas personas naturales;</v>
      </c>
      <c r="AL381" s="110" t="str">
        <f t="shared" ref="AL381" si="269">IFERROR(VLOOKUP(H381,afectacion,1,FALSE),"NO")</f>
        <v>Inversión</v>
      </c>
      <c r="AM381" s="110">
        <f t="shared" ref="AM381" si="270">IFERROR(VLOOKUP(I381,programa,1,FALSE),"NO")</f>
        <v>45</v>
      </c>
      <c r="AN381" s="58"/>
      <c r="AO381" s="58"/>
      <c r="AP381" s="58"/>
    </row>
    <row r="382" spans="1:42" s="57" customFormat="1" ht="27" customHeight="1" x14ac:dyDescent="0.25">
      <c r="A382" s="91">
        <v>1532018</v>
      </c>
      <c r="B382" s="106">
        <v>2018</v>
      </c>
      <c r="C382" s="92" t="s">
        <v>665</v>
      </c>
      <c r="D382" s="112" t="s">
        <v>161</v>
      </c>
      <c r="E382" s="92" t="s">
        <v>38</v>
      </c>
      <c r="F382" s="93" t="s">
        <v>182</v>
      </c>
      <c r="G382" s="94" t="s">
        <v>874</v>
      </c>
      <c r="H382" s="95" t="s">
        <v>156</v>
      </c>
      <c r="I382" s="96">
        <v>45</v>
      </c>
      <c r="J382" s="97" t="str">
        <f>IF(ISERROR(VLOOKUP(I382,Eje_Pilar!$C$2:$E$47,2,FALSE))," ",VLOOKUP(I382,Eje_Pilar!$C$2:$E$47,2,FALSE))</f>
        <v>Gobernanza e influencia local, regional e internacional</v>
      </c>
      <c r="K382" s="97" t="str">
        <f>IF(ISERROR(VLOOKUP(I382,Eje_Pilar!$C$2:$E$47,3,FALSE))," ",VLOOKUP(I382,Eje_Pilar!$C$2:$E$47,3,FALSE))</f>
        <v>Eje Transversal 4 Gobierno Legitimo, Fortalecimiento Local y Eficiencia</v>
      </c>
      <c r="L382" s="98" t="s">
        <v>885</v>
      </c>
      <c r="M382" s="91">
        <v>519669401</v>
      </c>
      <c r="N382" s="99" t="s">
        <v>1585</v>
      </c>
      <c r="O382" s="100"/>
      <c r="P382" s="101"/>
      <c r="Q382" s="102"/>
      <c r="R382" s="103">
        <v>1</v>
      </c>
      <c r="S382" s="100">
        <v>3750000</v>
      </c>
      <c r="T382" s="104">
        <f t="shared" ref="T382" si="271">+O382+Q382+S382</f>
        <v>3750000</v>
      </c>
      <c r="U382" s="132">
        <v>3750000</v>
      </c>
      <c r="V382" s="105">
        <v>43123</v>
      </c>
      <c r="W382" s="105">
        <v>43123</v>
      </c>
      <c r="X382" s="105">
        <v>43456</v>
      </c>
      <c r="Y382" s="106">
        <v>330</v>
      </c>
      <c r="Z382" s="106"/>
      <c r="AA382" s="107"/>
      <c r="AB382" s="91"/>
      <c r="AC382" s="91"/>
      <c r="AD382" s="91" t="s">
        <v>1591</v>
      </c>
      <c r="AE382" s="91"/>
      <c r="AF382" s="108">
        <f t="shared" si="50"/>
        <v>1</v>
      </c>
      <c r="AG382" s="109"/>
      <c r="AH382" s="130">
        <f>IF(SUMPRODUCT((A$14:A382=A382)*(B$14:B382=B382)*(C$14:C382=C382))&gt;1,0,1)</f>
        <v>1</v>
      </c>
      <c r="AI382" s="110" t="str">
        <f t="shared" ref="AI382" si="272">IFERROR(VLOOKUP(D382,tipo,1,FALSE),"NO")</f>
        <v>Contratos de prestación de servicios profesionales y de apoyo a la gestión</v>
      </c>
      <c r="AJ382" s="110" t="str">
        <f t="shared" ref="AJ382" si="273">IFERROR(VLOOKUP(E382,modal,1,FALSE),"NO")</f>
        <v>Contratación directa</v>
      </c>
      <c r="AK382" s="111" t="str">
        <f>IFERROR(VLOOKUP(F382,Tipo!$C$12:$C$27,1,FALSE),"NO")</f>
        <v>Prestación de servicios profesionales y de apoyo a la gestión, o para la ejecución de trabajos artísticos que sólo puedan encomendarse a determinadas personas naturales;</v>
      </c>
      <c r="AL382" s="110" t="str">
        <f t="shared" ref="AL382" si="274">IFERROR(VLOOKUP(H382,afectacion,1,FALSE),"NO")</f>
        <v>Inversión</v>
      </c>
      <c r="AM382" s="110">
        <f t="shared" ref="AM382" si="275">IFERROR(VLOOKUP(I382,programa,1,FALSE),"NO")</f>
        <v>45</v>
      </c>
      <c r="AN382" s="58"/>
      <c r="AO382" s="58"/>
      <c r="AP382" s="58"/>
    </row>
    <row r="383" spans="1:42" s="57" customFormat="1" ht="27" customHeight="1" x14ac:dyDescent="0.25">
      <c r="A383" s="91">
        <v>1542018</v>
      </c>
      <c r="B383" s="106">
        <v>2018</v>
      </c>
      <c r="C383" s="92" t="s">
        <v>666</v>
      </c>
      <c r="D383" s="112" t="s">
        <v>161</v>
      </c>
      <c r="E383" s="92" t="s">
        <v>38</v>
      </c>
      <c r="F383" s="93" t="s">
        <v>182</v>
      </c>
      <c r="G383" s="94" t="s">
        <v>875</v>
      </c>
      <c r="H383" s="95" t="s">
        <v>156</v>
      </c>
      <c r="I383" s="96">
        <v>45</v>
      </c>
      <c r="J383" s="97" t="str">
        <f>IF(ISERROR(VLOOKUP(I383,Eje_Pilar!$C$2:$E$47,2,FALSE))," ",VLOOKUP(I383,Eje_Pilar!$C$2:$E$47,2,FALSE))</f>
        <v>Gobernanza e influencia local, regional e internacional</v>
      </c>
      <c r="K383" s="97" t="str">
        <f>IF(ISERROR(VLOOKUP(I383,Eje_Pilar!$C$2:$E$47,3,FALSE))," ",VLOOKUP(I383,Eje_Pilar!$C$2:$E$47,3,FALSE))</f>
        <v>Eje Transversal 4 Gobierno Legitimo, Fortalecimiento Local y Eficiencia</v>
      </c>
      <c r="L383" s="98" t="s">
        <v>885</v>
      </c>
      <c r="M383" s="91" t="s">
        <v>937</v>
      </c>
      <c r="N383" s="99" t="s">
        <v>1274</v>
      </c>
      <c r="O383" s="100"/>
      <c r="P383" s="101"/>
      <c r="Q383" s="102"/>
      <c r="R383" s="103">
        <v>1</v>
      </c>
      <c r="S383" s="100">
        <v>5500000</v>
      </c>
      <c r="T383" s="104">
        <f t="shared" ref="T383" si="276">+O383+Q383+S383</f>
        <v>5500000</v>
      </c>
      <c r="U383" s="132">
        <v>5500000</v>
      </c>
      <c r="V383" s="105">
        <v>43124</v>
      </c>
      <c r="W383" s="105">
        <v>43124</v>
      </c>
      <c r="X383" s="105">
        <v>43457</v>
      </c>
      <c r="Y383" s="106">
        <v>330</v>
      </c>
      <c r="Z383" s="106"/>
      <c r="AA383" s="107"/>
      <c r="AB383" s="91"/>
      <c r="AC383" s="91"/>
      <c r="AD383" s="91" t="s">
        <v>1591</v>
      </c>
      <c r="AE383" s="91"/>
      <c r="AF383" s="108">
        <f t="shared" si="50"/>
        <v>1</v>
      </c>
      <c r="AG383" s="109"/>
      <c r="AH383" s="130">
        <f>IF(SUMPRODUCT((A$14:A383=A383)*(B$14:B383=B383)*(C$14:C383=C383))&gt;1,0,1)</f>
        <v>1</v>
      </c>
      <c r="AI383" s="110" t="str">
        <f t="shared" ref="AI383" si="277">IFERROR(VLOOKUP(D383,tipo,1,FALSE),"NO")</f>
        <v>Contratos de prestación de servicios profesionales y de apoyo a la gestión</v>
      </c>
      <c r="AJ383" s="110" t="str">
        <f t="shared" ref="AJ383" si="278">IFERROR(VLOOKUP(E383,modal,1,FALSE),"NO")</f>
        <v>Contratación directa</v>
      </c>
      <c r="AK383" s="111" t="str">
        <f>IFERROR(VLOOKUP(F383,Tipo!$C$12:$C$27,1,FALSE),"NO")</f>
        <v>Prestación de servicios profesionales y de apoyo a la gestión, o para la ejecución de trabajos artísticos que sólo puedan encomendarse a determinadas personas naturales;</v>
      </c>
      <c r="AL383" s="110" t="str">
        <f t="shared" ref="AL383" si="279">IFERROR(VLOOKUP(H383,afectacion,1,FALSE),"NO")</f>
        <v>Inversión</v>
      </c>
      <c r="AM383" s="110">
        <f t="shared" ref="AM383" si="280">IFERROR(VLOOKUP(I383,programa,1,FALSE),"NO")</f>
        <v>45</v>
      </c>
      <c r="AN383" s="58"/>
      <c r="AO383" s="58"/>
      <c r="AP383" s="58"/>
    </row>
    <row r="384" spans="1:42" s="57" customFormat="1" ht="27" customHeight="1" x14ac:dyDescent="0.25">
      <c r="A384" s="91">
        <v>1792018</v>
      </c>
      <c r="B384" s="106">
        <v>2018</v>
      </c>
      <c r="C384" s="92" t="s">
        <v>667</v>
      </c>
      <c r="D384" s="112" t="s">
        <v>161</v>
      </c>
      <c r="E384" s="92" t="s">
        <v>38</v>
      </c>
      <c r="F384" s="93" t="s">
        <v>182</v>
      </c>
      <c r="G384" s="94" t="s">
        <v>876</v>
      </c>
      <c r="H384" s="95" t="s">
        <v>156</v>
      </c>
      <c r="I384" s="96">
        <v>45</v>
      </c>
      <c r="J384" s="97" t="str">
        <f>IF(ISERROR(VLOOKUP(I384,Eje_Pilar!$C$2:$E$47,2,FALSE))," ",VLOOKUP(I384,Eje_Pilar!$C$2:$E$47,2,FALSE))</f>
        <v>Gobernanza e influencia local, regional e internacional</v>
      </c>
      <c r="K384" s="97" t="str">
        <f>IF(ISERROR(VLOOKUP(I384,Eje_Pilar!$C$2:$E$47,3,FALSE))," ",VLOOKUP(I384,Eje_Pilar!$C$2:$E$47,3,FALSE))</f>
        <v>Eje Transversal 4 Gobierno Legitimo, Fortalecimiento Local y Eficiencia</v>
      </c>
      <c r="L384" s="98" t="s">
        <v>885</v>
      </c>
      <c r="M384" s="91" t="s">
        <v>936</v>
      </c>
      <c r="N384" s="99" t="s">
        <v>1273</v>
      </c>
      <c r="O384" s="100"/>
      <c r="P384" s="101"/>
      <c r="Q384" s="102"/>
      <c r="R384" s="103">
        <v>1</v>
      </c>
      <c r="S384" s="100">
        <v>4666666</v>
      </c>
      <c r="T384" s="104">
        <f t="shared" ref="T384" si="281">+O384+Q384+S384</f>
        <v>4666666</v>
      </c>
      <c r="U384" s="132">
        <v>4666666</v>
      </c>
      <c r="V384" s="105">
        <v>43126</v>
      </c>
      <c r="W384" s="105">
        <v>43126</v>
      </c>
      <c r="X384" s="105">
        <v>43459</v>
      </c>
      <c r="Y384" s="106">
        <v>330</v>
      </c>
      <c r="Z384" s="106"/>
      <c r="AA384" s="107"/>
      <c r="AB384" s="91"/>
      <c r="AC384" s="91"/>
      <c r="AD384" s="91" t="s">
        <v>1591</v>
      </c>
      <c r="AE384" s="91"/>
      <c r="AF384" s="108">
        <f t="shared" si="50"/>
        <v>1</v>
      </c>
      <c r="AG384" s="109"/>
      <c r="AH384" s="130">
        <f>IF(SUMPRODUCT((A$14:A384=A384)*(B$14:B384=B384)*(C$14:C384=C384))&gt;1,0,1)</f>
        <v>1</v>
      </c>
      <c r="AI384" s="110" t="str">
        <f t="shared" ref="AI384" si="282">IFERROR(VLOOKUP(D384,tipo,1,FALSE),"NO")</f>
        <v>Contratos de prestación de servicios profesionales y de apoyo a la gestión</v>
      </c>
      <c r="AJ384" s="110" t="str">
        <f t="shared" ref="AJ384" si="283">IFERROR(VLOOKUP(E384,modal,1,FALSE),"NO")</f>
        <v>Contratación directa</v>
      </c>
      <c r="AK384" s="111" t="str">
        <f>IFERROR(VLOOKUP(F384,Tipo!$C$12:$C$27,1,FALSE),"NO")</f>
        <v>Prestación de servicios profesionales y de apoyo a la gestión, o para la ejecución de trabajos artísticos que sólo puedan encomendarse a determinadas personas naturales;</v>
      </c>
      <c r="AL384" s="110" t="str">
        <f t="shared" ref="AL384" si="284">IFERROR(VLOOKUP(H384,afectacion,1,FALSE),"NO")</f>
        <v>Inversión</v>
      </c>
      <c r="AM384" s="110">
        <f t="shared" ref="AM384" si="285">IFERROR(VLOOKUP(I384,programa,1,FALSE),"NO")</f>
        <v>45</v>
      </c>
      <c r="AN384" s="58"/>
      <c r="AO384" s="58"/>
      <c r="AP384" s="58"/>
    </row>
    <row r="385" spans="1:42" s="57" customFormat="1" ht="27" customHeight="1" x14ac:dyDescent="0.25">
      <c r="A385" s="91">
        <v>2002018</v>
      </c>
      <c r="B385" s="106">
        <v>2018</v>
      </c>
      <c r="C385" s="92" t="s">
        <v>668</v>
      </c>
      <c r="D385" s="112" t="s">
        <v>161</v>
      </c>
      <c r="E385" s="92" t="s">
        <v>38</v>
      </c>
      <c r="F385" s="93" t="s">
        <v>182</v>
      </c>
      <c r="G385" s="94" t="s">
        <v>877</v>
      </c>
      <c r="H385" s="95" t="s">
        <v>156</v>
      </c>
      <c r="I385" s="96">
        <v>45</v>
      </c>
      <c r="J385" s="97" t="str">
        <f>IF(ISERROR(VLOOKUP(I385,Eje_Pilar!$C$2:$E$47,2,FALSE))," ",VLOOKUP(I385,Eje_Pilar!$C$2:$E$47,2,FALSE))</f>
        <v>Gobernanza e influencia local, regional e internacional</v>
      </c>
      <c r="K385" s="97" t="str">
        <f>IF(ISERROR(VLOOKUP(I385,Eje_Pilar!$C$2:$E$47,3,FALSE))," ",VLOOKUP(I385,Eje_Pilar!$C$2:$E$47,3,FALSE))</f>
        <v>Eje Transversal 4 Gobierno Legitimo, Fortalecimiento Local y Eficiencia</v>
      </c>
      <c r="L385" s="98" t="s">
        <v>885</v>
      </c>
      <c r="M385" s="91" t="s">
        <v>1047</v>
      </c>
      <c r="N385" s="99" t="s">
        <v>1386</v>
      </c>
      <c r="O385" s="100"/>
      <c r="P385" s="101"/>
      <c r="Q385" s="102"/>
      <c r="R385" s="103">
        <v>1</v>
      </c>
      <c r="S385" s="100">
        <v>2606666</v>
      </c>
      <c r="T385" s="104">
        <f t="shared" ref="T385" si="286">+O385+Q385+S385</f>
        <v>2606666</v>
      </c>
      <c r="U385" s="132">
        <v>2606666</v>
      </c>
      <c r="V385" s="105">
        <v>43129</v>
      </c>
      <c r="W385" s="105">
        <v>43129</v>
      </c>
      <c r="X385" s="105">
        <v>43462</v>
      </c>
      <c r="Y385" s="106">
        <v>330</v>
      </c>
      <c r="Z385" s="106"/>
      <c r="AA385" s="107"/>
      <c r="AB385" s="91"/>
      <c r="AC385" s="91"/>
      <c r="AD385" s="91" t="s">
        <v>1591</v>
      </c>
      <c r="AE385" s="91"/>
      <c r="AF385" s="108">
        <f t="shared" si="50"/>
        <v>1</v>
      </c>
      <c r="AG385" s="109"/>
      <c r="AH385" s="130">
        <f>IF(SUMPRODUCT((A$14:A385=A385)*(B$14:B385=B385)*(C$14:C385=C385))&gt;1,0,1)</f>
        <v>1</v>
      </c>
      <c r="AI385" s="110" t="str">
        <f t="shared" ref="AI385" si="287">IFERROR(VLOOKUP(D385,tipo,1,FALSE),"NO")</f>
        <v>Contratos de prestación de servicios profesionales y de apoyo a la gestión</v>
      </c>
      <c r="AJ385" s="110" t="str">
        <f t="shared" ref="AJ385" si="288">IFERROR(VLOOKUP(E385,modal,1,FALSE),"NO")</f>
        <v>Contratación directa</v>
      </c>
      <c r="AK385" s="111" t="str">
        <f>IFERROR(VLOOKUP(F385,Tipo!$C$12:$C$27,1,FALSE),"NO")</f>
        <v>Prestación de servicios profesionales y de apoyo a la gestión, o para la ejecución de trabajos artísticos que sólo puedan encomendarse a determinadas personas naturales;</v>
      </c>
      <c r="AL385" s="110" t="str">
        <f t="shared" ref="AL385" si="289">IFERROR(VLOOKUP(H385,afectacion,1,FALSE),"NO")</f>
        <v>Inversión</v>
      </c>
      <c r="AM385" s="110">
        <f t="shared" ref="AM385" si="290">IFERROR(VLOOKUP(I385,programa,1,FALSE),"NO")</f>
        <v>45</v>
      </c>
      <c r="AN385" s="58"/>
      <c r="AO385" s="58"/>
      <c r="AP385" s="58"/>
    </row>
    <row r="386" spans="1:42" s="57" customFormat="1" ht="27" customHeight="1" x14ac:dyDescent="0.25">
      <c r="A386" s="91">
        <v>2362018</v>
      </c>
      <c r="B386" s="106">
        <v>2018</v>
      </c>
      <c r="C386" s="92" t="s">
        <v>669</v>
      </c>
      <c r="D386" s="112" t="s">
        <v>153</v>
      </c>
      <c r="E386" s="92" t="s">
        <v>162</v>
      </c>
      <c r="F386" s="93" t="s">
        <v>186</v>
      </c>
      <c r="G386" s="94" t="s">
        <v>878</v>
      </c>
      <c r="H386" s="95" t="s">
        <v>156</v>
      </c>
      <c r="I386" s="96">
        <v>17</v>
      </c>
      <c r="J386" s="97" t="str">
        <f>IF(ISERROR(VLOOKUP(I386,Eje_Pilar!$C$2:$E$47,2,FALSE))," ",VLOOKUP(I386,Eje_Pilar!$C$2:$E$47,2,FALSE))</f>
        <v>Espacio público, derecho de todos</v>
      </c>
      <c r="K386" s="97" t="str">
        <f>IF(ISERROR(VLOOKUP(I386,Eje_Pilar!$C$2:$E$47,3,FALSE))," ",VLOOKUP(I386,Eje_Pilar!$C$2:$E$47,3,FALSE))</f>
        <v>Pilar 2 Democracía Urbana</v>
      </c>
      <c r="L386" s="98" t="s">
        <v>894</v>
      </c>
      <c r="M386" s="91" t="s">
        <v>1184</v>
      </c>
      <c r="N386" s="99" t="s">
        <v>1525</v>
      </c>
      <c r="O386" s="100"/>
      <c r="P386" s="101"/>
      <c r="Q386" s="102"/>
      <c r="R386" s="103">
        <v>1</v>
      </c>
      <c r="S386" s="100">
        <v>1349577000</v>
      </c>
      <c r="T386" s="104">
        <f t="shared" ref="T386" si="291">+O386+Q386+S386</f>
        <v>1349577000</v>
      </c>
      <c r="U386" s="132">
        <v>167006376</v>
      </c>
      <c r="V386" s="105">
        <v>43416</v>
      </c>
      <c r="W386" s="105">
        <v>43416</v>
      </c>
      <c r="X386" s="105">
        <v>43689</v>
      </c>
      <c r="Y386" s="106">
        <v>240</v>
      </c>
      <c r="Z386" s="106"/>
      <c r="AA386" s="107"/>
      <c r="AB386" s="91"/>
      <c r="AC386" s="91" t="s">
        <v>1591</v>
      </c>
      <c r="AD386" s="91"/>
      <c r="AE386" s="91"/>
      <c r="AF386" s="108">
        <f t="shared" si="50"/>
        <v>0.12374720078958074</v>
      </c>
      <c r="AG386" s="109"/>
      <c r="AH386" s="130">
        <f>IF(SUMPRODUCT((A$14:A386=A386)*(B$14:B386=B386)*(C$14:C386=C386))&gt;1,0,1)</f>
        <v>1</v>
      </c>
      <c r="AI386" s="110" t="str">
        <f t="shared" ref="AI386" si="292">IFERROR(VLOOKUP(D386,tipo,1,FALSE),"NO")</f>
        <v>Obra pública</v>
      </c>
      <c r="AJ386" s="110" t="str">
        <f t="shared" ref="AJ386" si="293">IFERROR(VLOOKUP(E386,modal,1,FALSE),"NO")</f>
        <v>Licitación pública</v>
      </c>
      <c r="AK386" s="111" t="str">
        <f>IFERROR(VLOOKUP(F386,Tipo!$C$12:$C$27,1,FALSE),"NO")</f>
        <v>NO</v>
      </c>
      <c r="AL386" s="110" t="str">
        <f t="shared" ref="AL386" si="294">IFERROR(VLOOKUP(H386,afectacion,1,FALSE),"NO")</f>
        <v>Inversión</v>
      </c>
      <c r="AM386" s="110">
        <f t="shared" ref="AM386" si="295">IFERROR(VLOOKUP(I386,programa,1,FALSE),"NO")</f>
        <v>17</v>
      </c>
      <c r="AN386" s="58"/>
      <c r="AO386" s="58"/>
      <c r="AP386" s="58"/>
    </row>
    <row r="387" spans="1:42" s="57" customFormat="1" ht="27" customHeight="1" x14ac:dyDescent="0.25">
      <c r="A387" s="91">
        <v>2442018</v>
      </c>
      <c r="B387" s="106">
        <v>2018</v>
      </c>
      <c r="C387" s="92" t="s">
        <v>670</v>
      </c>
      <c r="D387" s="112" t="s">
        <v>77</v>
      </c>
      <c r="E387" s="92" t="s">
        <v>154</v>
      </c>
      <c r="F387" s="93" t="s">
        <v>186</v>
      </c>
      <c r="G387" s="94" t="s">
        <v>879</v>
      </c>
      <c r="H387" s="95" t="s">
        <v>156</v>
      </c>
      <c r="I387" s="96">
        <v>17</v>
      </c>
      <c r="J387" s="97" t="str">
        <f>IF(ISERROR(VLOOKUP(I387,Eje_Pilar!$C$2:$E$47,2,FALSE))," ",VLOOKUP(I387,Eje_Pilar!$C$2:$E$47,2,FALSE))</f>
        <v>Espacio público, derecho de todos</v>
      </c>
      <c r="K387" s="97" t="str">
        <f>IF(ISERROR(VLOOKUP(I387,Eje_Pilar!$C$2:$E$47,3,FALSE))," ",VLOOKUP(I387,Eje_Pilar!$C$2:$E$47,3,FALSE))</f>
        <v>Pilar 2 Democracía Urbana</v>
      </c>
      <c r="L387" s="98" t="s">
        <v>894</v>
      </c>
      <c r="M387" s="91">
        <v>9012218611</v>
      </c>
      <c r="N387" s="99" t="s">
        <v>1586</v>
      </c>
      <c r="O387" s="100"/>
      <c r="P387" s="101"/>
      <c r="Q387" s="102"/>
      <c r="R387" s="103">
        <v>1</v>
      </c>
      <c r="S387" s="100">
        <v>180000000</v>
      </c>
      <c r="T387" s="104">
        <f t="shared" ref="T387" si="296">+O387+Q387+S387</f>
        <v>180000000</v>
      </c>
      <c r="U387" s="132">
        <v>8494338</v>
      </c>
      <c r="V387" s="105">
        <v>43417</v>
      </c>
      <c r="W387" s="105">
        <v>43417</v>
      </c>
      <c r="X387" s="105">
        <v>43689</v>
      </c>
      <c r="Y387" s="106">
        <v>270</v>
      </c>
      <c r="Z387" s="106"/>
      <c r="AA387" s="107"/>
      <c r="AB387" s="91"/>
      <c r="AC387" s="91" t="s">
        <v>1591</v>
      </c>
      <c r="AD387" s="91"/>
      <c r="AE387" s="91"/>
      <c r="AF387" s="108">
        <f t="shared" si="50"/>
        <v>4.7190766666666668E-2</v>
      </c>
      <c r="AG387" s="109"/>
      <c r="AH387" s="130">
        <f>IF(SUMPRODUCT((A$14:A387=A387)*(B$14:B387=B387)*(C$14:C387=C387))&gt;1,0,1)</f>
        <v>1</v>
      </c>
      <c r="AI387" s="110" t="str">
        <f t="shared" ref="AI387" si="297">IFERROR(VLOOKUP(D387,tipo,1,FALSE),"NO")</f>
        <v>Interventoría</v>
      </c>
      <c r="AJ387" s="110" t="str">
        <f t="shared" ref="AJ387" si="298">IFERROR(VLOOKUP(E387,modal,1,FALSE),"NO")</f>
        <v>Concurso de méritos</v>
      </c>
      <c r="AK387" s="111" t="str">
        <f>IFERROR(VLOOKUP(F387,Tipo!$C$12:$C$27,1,FALSE),"NO")</f>
        <v>NO</v>
      </c>
      <c r="AL387" s="110" t="str">
        <f t="shared" ref="AL387" si="299">IFERROR(VLOOKUP(H387,afectacion,1,FALSE),"NO")</f>
        <v>Inversión</v>
      </c>
      <c r="AM387" s="110">
        <f t="shared" ref="AM387" si="300">IFERROR(VLOOKUP(I387,programa,1,FALSE),"NO")</f>
        <v>17</v>
      </c>
      <c r="AN387" s="58"/>
      <c r="AO387" s="58"/>
      <c r="AP387" s="58"/>
    </row>
    <row r="388" spans="1:42" s="57" customFormat="1" ht="27" customHeight="1" x14ac:dyDescent="0.25">
      <c r="A388" s="91">
        <v>2512018</v>
      </c>
      <c r="B388" s="106">
        <v>2018</v>
      </c>
      <c r="C388" s="92" t="s">
        <v>671</v>
      </c>
      <c r="D388" s="112" t="s">
        <v>77</v>
      </c>
      <c r="E388" s="92" t="s">
        <v>154</v>
      </c>
      <c r="F388" s="93" t="s">
        <v>186</v>
      </c>
      <c r="G388" s="94" t="s">
        <v>880</v>
      </c>
      <c r="H388" s="95" t="s">
        <v>156</v>
      </c>
      <c r="I388" s="96">
        <v>18</v>
      </c>
      <c r="J388" s="97" t="str">
        <f>IF(ISERROR(VLOOKUP(I388,Eje_Pilar!$C$2:$E$47,2,FALSE))," ",VLOOKUP(I388,Eje_Pilar!$C$2:$E$47,2,FALSE))</f>
        <v>Mejor movilidad para todos</v>
      </c>
      <c r="K388" s="97" t="str">
        <f>IF(ISERROR(VLOOKUP(I388,Eje_Pilar!$C$2:$E$47,3,FALSE))," ",VLOOKUP(I388,Eje_Pilar!$C$2:$E$47,3,FALSE))</f>
        <v>Pilar 2 Democracía Urbana</v>
      </c>
      <c r="L388" s="98" t="s">
        <v>886</v>
      </c>
      <c r="M388" s="91" t="s">
        <v>1237</v>
      </c>
      <c r="N388" s="99" t="s">
        <v>1587</v>
      </c>
      <c r="O388" s="100"/>
      <c r="P388" s="101"/>
      <c r="Q388" s="102"/>
      <c r="R388" s="103">
        <v>1</v>
      </c>
      <c r="S388" s="100">
        <v>240000000</v>
      </c>
      <c r="T388" s="104">
        <f t="shared" ref="T388" si="301">+O388+Q388+S388</f>
        <v>240000000</v>
      </c>
      <c r="U388" s="132">
        <v>62573414</v>
      </c>
      <c r="V388" s="105">
        <v>43423</v>
      </c>
      <c r="W388" s="105">
        <v>43423</v>
      </c>
      <c r="X388" s="105">
        <v>43664</v>
      </c>
      <c r="Y388" s="106">
        <v>240</v>
      </c>
      <c r="Z388" s="106"/>
      <c r="AA388" s="107"/>
      <c r="AB388" s="91"/>
      <c r="AC388" s="91" t="s">
        <v>1591</v>
      </c>
      <c r="AD388" s="91"/>
      <c r="AE388" s="91"/>
      <c r="AF388" s="108">
        <f t="shared" si="50"/>
        <v>0.26072255833333335</v>
      </c>
      <c r="AG388" s="109"/>
      <c r="AH388" s="130">
        <f>IF(SUMPRODUCT((A$14:A388=A388)*(B$14:B388=B388)*(C$14:C388=C388))&gt;1,0,1)</f>
        <v>1</v>
      </c>
      <c r="AI388" s="110" t="str">
        <f t="shared" ref="AI388" si="302">IFERROR(VLOOKUP(D388,tipo,1,FALSE),"NO")</f>
        <v>Interventoría</v>
      </c>
      <c r="AJ388" s="110" t="str">
        <f t="shared" ref="AJ388" si="303">IFERROR(VLOOKUP(E388,modal,1,FALSE),"NO")</f>
        <v>Concurso de méritos</v>
      </c>
      <c r="AK388" s="111" t="str">
        <f>IFERROR(VLOOKUP(F388,Tipo!$C$12:$C$27,1,FALSE),"NO")</f>
        <v>NO</v>
      </c>
      <c r="AL388" s="110" t="str">
        <f t="shared" ref="AL388" si="304">IFERROR(VLOOKUP(H388,afectacion,1,FALSE),"NO")</f>
        <v>Inversión</v>
      </c>
      <c r="AM388" s="110">
        <f t="shared" ref="AM388" si="305">IFERROR(VLOOKUP(I388,programa,1,FALSE),"NO")</f>
        <v>18</v>
      </c>
      <c r="AN388" s="58"/>
      <c r="AO388" s="58"/>
      <c r="AP388" s="58"/>
    </row>
    <row r="389" spans="1:42" s="57" customFormat="1" ht="27" customHeight="1" x14ac:dyDescent="0.25">
      <c r="A389" s="91">
        <v>2792018</v>
      </c>
      <c r="B389" s="106">
        <v>2018</v>
      </c>
      <c r="C389" s="92" t="s">
        <v>672</v>
      </c>
      <c r="D389" s="112" t="s">
        <v>75</v>
      </c>
      <c r="E389" s="92" t="s">
        <v>154</v>
      </c>
      <c r="F389" s="93" t="s">
        <v>186</v>
      </c>
      <c r="G389" s="94" t="s">
        <v>881</v>
      </c>
      <c r="H389" s="95" t="s">
        <v>156</v>
      </c>
      <c r="I389" s="96">
        <v>18</v>
      </c>
      <c r="J389" s="97" t="str">
        <f>IF(ISERROR(VLOOKUP(I389,Eje_Pilar!$C$2:$E$47,2,FALSE))," ",VLOOKUP(I389,Eje_Pilar!$C$2:$E$47,2,FALSE))</f>
        <v>Mejor movilidad para todos</v>
      </c>
      <c r="K389" s="97" t="str">
        <f>IF(ISERROR(VLOOKUP(I389,Eje_Pilar!$C$2:$E$47,3,FALSE))," ",VLOOKUP(I389,Eje_Pilar!$C$2:$E$47,3,FALSE))</f>
        <v>Pilar 2 Democracía Urbana</v>
      </c>
      <c r="L389" s="98" t="s">
        <v>886</v>
      </c>
      <c r="M389" s="91">
        <v>8301429376</v>
      </c>
      <c r="N389" s="99" t="s">
        <v>1588</v>
      </c>
      <c r="O389" s="100"/>
      <c r="P389" s="101"/>
      <c r="Q389" s="102"/>
      <c r="R389" s="103">
        <v>1</v>
      </c>
      <c r="S389" s="100">
        <v>152115500</v>
      </c>
      <c r="T389" s="104">
        <f t="shared" ref="T389" si="306">+O389+Q389+S389</f>
        <v>152115500</v>
      </c>
      <c r="U389" s="132">
        <v>34636829</v>
      </c>
      <c r="V389" s="105"/>
      <c r="W389" s="105">
        <v>43480</v>
      </c>
      <c r="X389" s="105">
        <v>43630</v>
      </c>
      <c r="Y389" s="106">
        <v>150</v>
      </c>
      <c r="Z389" s="106"/>
      <c r="AA389" s="107"/>
      <c r="AB389" s="91"/>
      <c r="AC389" s="91" t="s">
        <v>1591</v>
      </c>
      <c r="AD389" s="91"/>
      <c r="AE389" s="91"/>
      <c r="AF389" s="108">
        <f t="shared" si="50"/>
        <v>0.22770085231288067</v>
      </c>
      <c r="AG389" s="109"/>
      <c r="AH389" s="130">
        <f>IF(SUMPRODUCT((A$14:A389=A389)*(B$14:B389=B389)*(C$14:C389=C389))&gt;1,0,1)</f>
        <v>1</v>
      </c>
      <c r="AI389" s="110" t="str">
        <f t="shared" ref="AI389" si="307">IFERROR(VLOOKUP(D389,tipo,1,FALSE),"NO")</f>
        <v>Consultoría</v>
      </c>
      <c r="AJ389" s="110" t="str">
        <f t="shared" ref="AJ389" si="308">IFERROR(VLOOKUP(E389,modal,1,FALSE),"NO")</f>
        <v>Concurso de méritos</v>
      </c>
      <c r="AK389" s="111" t="str">
        <f>IFERROR(VLOOKUP(F389,Tipo!$C$12:$C$27,1,FALSE),"NO")</f>
        <v>NO</v>
      </c>
      <c r="AL389" s="110" t="str">
        <f t="shared" ref="AL389" si="309">IFERROR(VLOOKUP(H389,afectacion,1,FALSE),"NO")</f>
        <v>Inversión</v>
      </c>
      <c r="AM389" s="110">
        <f t="shared" ref="AM389" si="310">IFERROR(VLOOKUP(I389,programa,1,FALSE),"NO")</f>
        <v>18</v>
      </c>
      <c r="AN389" s="58"/>
      <c r="AO389" s="58"/>
      <c r="AP389" s="58"/>
    </row>
    <row r="390" spans="1:42" s="57" customFormat="1" ht="27" customHeight="1" x14ac:dyDescent="0.25">
      <c r="A390" s="91">
        <v>2802018</v>
      </c>
      <c r="B390" s="106">
        <v>2018</v>
      </c>
      <c r="C390" s="92" t="s">
        <v>673</v>
      </c>
      <c r="D390" s="112" t="s">
        <v>171</v>
      </c>
      <c r="E390" s="92" t="s">
        <v>38</v>
      </c>
      <c r="F390" s="93" t="s">
        <v>171</v>
      </c>
      <c r="G390" s="94" t="s">
        <v>882</v>
      </c>
      <c r="H390" s="95" t="s">
        <v>156</v>
      </c>
      <c r="I390" s="96">
        <v>3</v>
      </c>
      <c r="J390" s="97" t="str">
        <f>IF(ISERROR(VLOOKUP(I390,Eje_Pilar!$C$2:$E$47,2,FALSE))," ",VLOOKUP(I390,Eje_Pilar!$C$2:$E$47,2,FALSE))</f>
        <v>Igualdad y autonomía para una Bogotá incluyente</v>
      </c>
      <c r="K390" s="97" t="str">
        <f>IF(ISERROR(VLOOKUP(I390,Eje_Pilar!$C$2:$E$47,3,FALSE))," ",VLOOKUP(I390,Eje_Pilar!$C$2:$E$47,3,FALSE))</f>
        <v>Pilar 1 Igualdad de Calidad de Vida</v>
      </c>
      <c r="L390" s="98" t="s">
        <v>901</v>
      </c>
      <c r="M390" s="91" t="s">
        <v>1216</v>
      </c>
      <c r="N390" s="99" t="s">
        <v>1589</v>
      </c>
      <c r="O390" s="100"/>
      <c r="P390" s="101"/>
      <c r="Q390" s="102"/>
      <c r="R390" s="103">
        <v>1</v>
      </c>
      <c r="S390" s="100">
        <v>972078750</v>
      </c>
      <c r="T390" s="104">
        <f t="shared" ref="T390" si="311">+O390+Q390+S390</f>
        <v>972078750</v>
      </c>
      <c r="U390" s="132">
        <v>0</v>
      </c>
      <c r="V390" s="105"/>
      <c r="W390" s="105">
        <v>43480</v>
      </c>
      <c r="X390" s="105">
        <v>43935</v>
      </c>
      <c r="Y390" s="106">
        <v>450</v>
      </c>
      <c r="Z390" s="106"/>
      <c r="AA390" s="107"/>
      <c r="AB390" s="91"/>
      <c r="AC390" s="91" t="s">
        <v>1591</v>
      </c>
      <c r="AD390" s="91"/>
      <c r="AE390" s="91"/>
      <c r="AF390" s="108">
        <f t="shared" si="50"/>
        <v>0</v>
      </c>
      <c r="AG390" s="109"/>
      <c r="AH390" s="130">
        <f>IF(SUMPRODUCT((A$14:A390=A390)*(B$14:B390=B390)*(C$14:C390=C390))&gt;1,0,1)</f>
        <v>1</v>
      </c>
      <c r="AI390" s="110" t="str">
        <f t="shared" ref="AI390" si="312">IFERROR(VLOOKUP(D390,tipo,1,FALSE),"NO")</f>
        <v>Contratos interadministrativos</v>
      </c>
      <c r="AJ390" s="110" t="str">
        <f t="shared" ref="AJ390" si="313">IFERROR(VLOOKUP(E390,modal,1,FALSE),"NO")</f>
        <v>Contratación directa</v>
      </c>
      <c r="AK390" s="111" t="str">
        <f>IFERROR(VLOOKUP(F390,Tipo!$C$12:$C$27,1,FALSE),"NO")</f>
        <v>Contratos interadministrativos</v>
      </c>
      <c r="AL390" s="110" t="str">
        <f t="shared" ref="AL390" si="314">IFERROR(VLOOKUP(H390,afectacion,1,FALSE),"NO")</f>
        <v>Inversión</v>
      </c>
      <c r="AM390" s="110">
        <f t="shared" ref="AM390" si="315">IFERROR(VLOOKUP(I390,programa,1,FALSE),"NO")</f>
        <v>3</v>
      </c>
      <c r="AN390" s="58"/>
      <c r="AO390" s="58"/>
      <c r="AP390" s="58"/>
    </row>
    <row r="391" spans="1:42" s="57" customFormat="1" ht="27" customHeight="1" x14ac:dyDescent="0.25">
      <c r="A391" s="91">
        <v>2832018</v>
      </c>
      <c r="B391" s="106">
        <v>2018</v>
      </c>
      <c r="C391" s="92" t="s">
        <v>674</v>
      </c>
      <c r="D391" s="112" t="s">
        <v>84</v>
      </c>
      <c r="E391" s="92" t="s">
        <v>160</v>
      </c>
      <c r="F391" s="93" t="s">
        <v>165</v>
      </c>
      <c r="G391" s="94" t="s">
        <v>883</v>
      </c>
      <c r="H391" s="95" t="s">
        <v>156</v>
      </c>
      <c r="I391" s="96">
        <v>18</v>
      </c>
      <c r="J391" s="97" t="str">
        <f>IF(ISERROR(VLOOKUP(I391,Eje_Pilar!$C$2:$E$47,2,FALSE))," ",VLOOKUP(I391,Eje_Pilar!$C$2:$E$47,2,FALSE))</f>
        <v>Mejor movilidad para todos</v>
      </c>
      <c r="K391" s="97" t="str">
        <f>IF(ISERROR(VLOOKUP(I391,Eje_Pilar!$C$2:$E$47,3,FALSE))," ",VLOOKUP(I391,Eje_Pilar!$C$2:$E$47,3,FALSE))</f>
        <v>Pilar 2 Democracía Urbana</v>
      </c>
      <c r="L391" s="98" t="s">
        <v>886</v>
      </c>
      <c r="M391" s="91" t="s">
        <v>1238</v>
      </c>
      <c r="N391" s="99" t="s">
        <v>1590</v>
      </c>
      <c r="O391" s="100"/>
      <c r="P391" s="101"/>
      <c r="Q391" s="102"/>
      <c r="R391" s="103">
        <v>1</v>
      </c>
      <c r="S391" s="100">
        <v>43343277</v>
      </c>
      <c r="T391" s="104">
        <f t="shared" ref="T391" si="316">+O391+Q391+S391</f>
        <v>43343277</v>
      </c>
      <c r="U391" s="132">
        <v>0</v>
      </c>
      <c r="V391" s="105"/>
      <c r="W391" s="105">
        <v>43480</v>
      </c>
      <c r="X391" s="105">
        <v>43569</v>
      </c>
      <c r="Y391" s="106">
        <v>90</v>
      </c>
      <c r="Z391" s="106"/>
      <c r="AA391" s="107"/>
      <c r="AB391" s="91"/>
      <c r="AC391" s="91" t="s">
        <v>1591</v>
      </c>
      <c r="AD391" s="91"/>
      <c r="AE391" s="91"/>
      <c r="AF391" s="108">
        <f t="shared" si="50"/>
        <v>0</v>
      </c>
      <c r="AG391" s="109"/>
      <c r="AH391" s="130">
        <f>IF(SUMPRODUCT((A$14:A391=A391)*(B$14:B391=B391)*(C$14:C391=C391))&gt;1,0,1)</f>
        <v>1</v>
      </c>
      <c r="AI391" s="110" t="str">
        <f t="shared" ref="AI391" si="317">IFERROR(VLOOKUP(D391,tipo,1,FALSE),"NO")</f>
        <v>Compraventa de bienes muebles</v>
      </c>
      <c r="AJ391" s="110" t="str">
        <f t="shared" ref="AJ391" si="318">IFERROR(VLOOKUP(E391,modal,1,FALSE),"NO")</f>
        <v>Selección abreviada</v>
      </c>
      <c r="AK391" s="111" t="str">
        <f>IFERROR(VLOOKUP(F391,Tipo!$C$12:$C$27,1,FALSE),"NO")</f>
        <v xml:space="preserve">Subasta inversa </v>
      </c>
      <c r="AL391" s="110" t="str">
        <f t="shared" ref="AL391" si="319">IFERROR(VLOOKUP(H391,afectacion,1,FALSE),"NO")</f>
        <v>Inversión</v>
      </c>
      <c r="AM391" s="110">
        <f t="shared" ref="AM391" si="320">IFERROR(VLOOKUP(I391,programa,1,FALSE),"NO")</f>
        <v>18</v>
      </c>
      <c r="AN391" s="58"/>
      <c r="AO391" s="58"/>
      <c r="AP391" s="58"/>
    </row>
    <row r="392" spans="1:42" s="57" customFormat="1" ht="27" customHeight="1" x14ac:dyDescent="0.25">
      <c r="A392" s="91">
        <v>2882018</v>
      </c>
      <c r="B392" s="106">
        <v>2018</v>
      </c>
      <c r="C392" s="92" t="s">
        <v>675</v>
      </c>
      <c r="D392" s="112" t="s">
        <v>77</v>
      </c>
      <c r="E392" s="92" t="s">
        <v>154</v>
      </c>
      <c r="F392" s="93" t="s">
        <v>186</v>
      </c>
      <c r="G392" s="94" t="s">
        <v>884</v>
      </c>
      <c r="H392" s="95" t="s">
        <v>156</v>
      </c>
      <c r="I392" s="96">
        <v>18</v>
      </c>
      <c r="J392" s="97" t="str">
        <f>IF(ISERROR(VLOOKUP(I392,Eje_Pilar!$C$2:$E$47,2,FALSE))," ",VLOOKUP(I392,Eje_Pilar!$C$2:$E$47,2,FALSE))</f>
        <v>Mejor movilidad para todos</v>
      </c>
      <c r="K392" s="97" t="str">
        <f>IF(ISERROR(VLOOKUP(I392,Eje_Pilar!$C$2:$E$47,3,FALSE))," ",VLOOKUP(I392,Eje_Pilar!$C$2:$E$47,3,FALSE))</f>
        <v>Pilar 2 Democracía Urbana</v>
      </c>
      <c r="L392" s="98" t="s">
        <v>886</v>
      </c>
      <c r="M392" s="91" t="s">
        <v>1216</v>
      </c>
      <c r="N392" s="99" t="s">
        <v>1558</v>
      </c>
      <c r="O392" s="100"/>
      <c r="P392" s="101"/>
      <c r="Q392" s="102"/>
      <c r="R392" s="103">
        <v>1</v>
      </c>
      <c r="S392" s="100">
        <v>38116033</v>
      </c>
      <c r="T392" s="104">
        <f t="shared" ref="T392" si="321">+O392+Q392+S392</f>
        <v>38116033</v>
      </c>
      <c r="U392" s="132">
        <v>7919664</v>
      </c>
      <c r="V392" s="105"/>
      <c r="W392" s="105">
        <v>43480</v>
      </c>
      <c r="X392" s="105">
        <v>43630</v>
      </c>
      <c r="Y392" s="106">
        <v>150</v>
      </c>
      <c r="Z392" s="106"/>
      <c r="AA392" s="107"/>
      <c r="AB392" s="91"/>
      <c r="AC392" s="91" t="s">
        <v>1591</v>
      </c>
      <c r="AD392" s="91"/>
      <c r="AE392" s="91"/>
      <c r="AF392" s="108">
        <f t="shared" si="50"/>
        <v>0.20777776113269711</v>
      </c>
      <c r="AG392" s="109"/>
      <c r="AH392" s="130">
        <f>IF(SUMPRODUCT((A$14:A392=A392)*(B$14:B392=B392)*(C$14:C392=C392))&gt;1,0,1)</f>
        <v>1</v>
      </c>
      <c r="AI392" s="110" t="str">
        <f t="shared" ref="AI392" si="322">IFERROR(VLOOKUP(D392,tipo,1,FALSE),"NO")</f>
        <v>Interventoría</v>
      </c>
      <c r="AJ392" s="110" t="str">
        <f t="shared" ref="AJ392" si="323">IFERROR(VLOOKUP(E392,modal,1,FALSE),"NO")</f>
        <v>Concurso de méritos</v>
      </c>
      <c r="AK392" s="111" t="str">
        <f>IFERROR(VLOOKUP(F392,Tipo!$C$12:$C$27,1,FALSE),"NO")</f>
        <v>NO</v>
      </c>
      <c r="AL392" s="110" t="str">
        <f t="shared" ref="AL392" si="324">IFERROR(VLOOKUP(H392,afectacion,1,FALSE),"NO")</f>
        <v>Inversión</v>
      </c>
      <c r="AM392" s="110">
        <f t="shared" ref="AM392" si="325">IFERROR(VLOOKUP(I392,programa,1,FALSE),"NO")</f>
        <v>18</v>
      </c>
      <c r="AN392" s="58"/>
      <c r="AO392" s="58"/>
      <c r="AP392" s="58"/>
    </row>
    <row r="393" spans="1:42" s="57" customFormat="1" ht="27" customHeight="1" x14ac:dyDescent="0.25">
      <c r="A393" s="91">
        <v>3542019</v>
      </c>
      <c r="B393" s="106">
        <v>2019</v>
      </c>
      <c r="C393" s="92" t="s">
        <v>1612</v>
      </c>
      <c r="D393" s="112" t="s">
        <v>159</v>
      </c>
      <c r="E393" s="92" t="s">
        <v>157</v>
      </c>
      <c r="F393" s="93" t="s">
        <v>186</v>
      </c>
      <c r="G393" s="94" t="s">
        <v>1592</v>
      </c>
      <c r="H393" s="95" t="s">
        <v>155</v>
      </c>
      <c r="I393" s="96"/>
      <c r="J393" s="97" t="str">
        <f>IF(ISERROR(VLOOKUP(I393,Eje_Pilar!$C$2:$E$47,2,FALSE))," ",VLOOKUP(I393,Eje_Pilar!$C$2:$E$47,2,FALSE))</f>
        <v xml:space="preserve"> </v>
      </c>
      <c r="K393" s="97" t="str">
        <f>IF(ISERROR(VLOOKUP(I393,Eje_Pilar!$C$2:$E$47,3,FALSE))," ",VLOOKUP(I393,Eje_Pilar!$C$2:$E$47,3,FALSE))</f>
        <v xml:space="preserve"> </v>
      </c>
      <c r="L393" s="98" t="s">
        <v>1614</v>
      </c>
      <c r="M393" s="91" t="s">
        <v>1632</v>
      </c>
      <c r="N393" s="99" t="s">
        <v>1633</v>
      </c>
      <c r="O393" s="100">
        <v>11074000</v>
      </c>
      <c r="P393" s="101"/>
      <c r="Q393" s="102"/>
      <c r="R393" s="103"/>
      <c r="S393" s="100"/>
      <c r="T393" s="104">
        <f t="shared" ref="T393" si="326">+O393+Q393+S393</f>
        <v>11074000</v>
      </c>
      <c r="U393" s="132">
        <v>0</v>
      </c>
      <c r="V393" s="105">
        <v>43794</v>
      </c>
      <c r="W393" s="105">
        <v>43795</v>
      </c>
      <c r="X393" s="105">
        <v>44160</v>
      </c>
      <c r="Y393" s="106">
        <v>360</v>
      </c>
      <c r="Z393" s="106"/>
      <c r="AA393" s="107"/>
      <c r="AB393" s="91"/>
      <c r="AC393" s="91" t="s">
        <v>1591</v>
      </c>
      <c r="AD393" s="91"/>
      <c r="AE393" s="91"/>
      <c r="AF393" s="108">
        <f t="shared" si="50"/>
        <v>0</v>
      </c>
      <c r="AG393" s="109"/>
      <c r="AH393" s="130">
        <f>IF(SUMPRODUCT((A$14:A393=A393)*(B$14:B393=B393)*(C$14:C393=C393))&gt;1,0,1)</f>
        <v>1</v>
      </c>
      <c r="AI393" s="110" t="str">
        <f t="shared" ref="AI393" si="327">IFERROR(VLOOKUP(D393,tipo,1,FALSE),"NO")</f>
        <v>Contratos de prestación de servicios</v>
      </c>
      <c r="AJ393" s="110" t="str">
        <f t="shared" ref="AJ393" si="328">IFERROR(VLOOKUP(E393,modal,1,FALSE),"NO")</f>
        <v>Contratación mínima cuantia</v>
      </c>
      <c r="AK393" s="111" t="str">
        <f>IFERROR(VLOOKUP(F393,Tipo!$C$12:$C$27,1,FALSE),"NO")</f>
        <v>NO</v>
      </c>
      <c r="AL393" s="110" t="str">
        <f t="shared" ref="AL393" si="329">IFERROR(VLOOKUP(H393,afectacion,1,FALSE),"NO")</f>
        <v>Funcionamiento</v>
      </c>
      <c r="AM393" s="110" t="str">
        <f t="shared" ref="AM393" si="330">IFERROR(VLOOKUP(I393,programa,1,FALSE),"NO")</f>
        <v>NO</v>
      </c>
      <c r="AN393" s="58"/>
      <c r="AO393" s="58"/>
      <c r="AP393" s="58"/>
    </row>
    <row r="394" spans="1:42" s="57" customFormat="1" ht="27" customHeight="1" x14ac:dyDescent="0.25">
      <c r="A394" s="91">
        <v>3342019</v>
      </c>
      <c r="B394" s="106">
        <v>2019</v>
      </c>
      <c r="C394" s="92" t="s">
        <v>1613</v>
      </c>
      <c r="D394" s="112" t="s">
        <v>93</v>
      </c>
      <c r="E394" s="92" t="s">
        <v>160</v>
      </c>
      <c r="F394" s="93" t="s">
        <v>169</v>
      </c>
      <c r="G394" s="94" t="s">
        <v>1593</v>
      </c>
      <c r="H394" s="95" t="s">
        <v>155</v>
      </c>
      <c r="I394" s="96"/>
      <c r="J394" s="97" t="str">
        <f>IF(ISERROR(VLOOKUP(I394,Eje_Pilar!$C$2:$E$47,2,FALSE))," ",VLOOKUP(I394,Eje_Pilar!$C$2:$E$47,2,FALSE))</f>
        <v xml:space="preserve"> </v>
      </c>
      <c r="K394" s="97" t="str">
        <f>IF(ISERROR(VLOOKUP(I394,Eje_Pilar!$C$2:$E$47,3,FALSE))," ",VLOOKUP(I394,Eje_Pilar!$C$2:$E$47,3,FALSE))</f>
        <v xml:space="preserve"> </v>
      </c>
      <c r="L394" s="98" t="s">
        <v>1615</v>
      </c>
      <c r="M394" s="91" t="s">
        <v>1634</v>
      </c>
      <c r="N394" s="99" t="s">
        <v>1635</v>
      </c>
      <c r="O394" s="100">
        <v>56839000</v>
      </c>
      <c r="P394" s="101"/>
      <c r="Q394" s="102"/>
      <c r="R394" s="103">
        <v>1</v>
      </c>
      <c r="S394" s="100">
        <v>28000000</v>
      </c>
      <c r="T394" s="104">
        <f t="shared" ref="T394" si="331">+O394+Q394+S394</f>
        <v>84839000</v>
      </c>
      <c r="U394" s="132">
        <v>0</v>
      </c>
      <c r="V394" s="105">
        <v>43678</v>
      </c>
      <c r="W394" s="105">
        <v>43685</v>
      </c>
      <c r="X394" s="105">
        <v>43868</v>
      </c>
      <c r="Y394" s="106">
        <v>180</v>
      </c>
      <c r="Z394" s="106"/>
      <c r="AA394" s="107"/>
      <c r="AB394" s="91"/>
      <c r="AC394" s="91" t="s">
        <v>1591</v>
      </c>
      <c r="AD394" s="91"/>
      <c r="AE394" s="91"/>
      <c r="AF394" s="108">
        <f t="shared" si="50"/>
        <v>0</v>
      </c>
      <c r="AG394" s="109"/>
      <c r="AH394" s="130">
        <f>IF(SUMPRODUCT((A$14:A394=A394)*(B$14:B394=B394)*(C$14:C394=C394))&gt;1,0,1)</f>
        <v>1</v>
      </c>
      <c r="AI394" s="110" t="str">
        <f t="shared" ref="AI394" si="332">IFERROR(VLOOKUP(D394,tipo,1,FALSE),"NO")</f>
        <v>Suministro</v>
      </c>
      <c r="AJ394" s="110" t="str">
        <f t="shared" ref="AJ394" si="333">IFERROR(VLOOKUP(E394,modal,1,FALSE),"NO")</f>
        <v>Selección abreviada</v>
      </c>
      <c r="AK394" s="111" t="str">
        <f>IFERROR(VLOOKUP(F394,Tipo!$C$12:$C$27,1,FALSE),"NO")</f>
        <v xml:space="preserve">Selección abreviada por menor cuantía </v>
      </c>
      <c r="AL394" s="110" t="str">
        <f t="shared" ref="AL394" si="334">IFERROR(VLOOKUP(H394,afectacion,1,FALSE),"NO")</f>
        <v>Funcionamiento</v>
      </c>
      <c r="AM394" s="110" t="str">
        <f t="shared" ref="AM394" si="335">IFERROR(VLOOKUP(I394,programa,1,FALSE),"NO")</f>
        <v>NO</v>
      </c>
      <c r="AN394" s="58"/>
      <c r="AO394" s="58"/>
      <c r="AP394" s="58"/>
    </row>
    <row r="395" spans="1:42" s="57" customFormat="1" ht="27" customHeight="1" x14ac:dyDescent="0.25">
      <c r="A395" s="91"/>
      <c r="B395" s="106">
        <v>2019</v>
      </c>
      <c r="C395" s="92"/>
      <c r="D395" s="112" t="s">
        <v>177</v>
      </c>
      <c r="E395" s="92"/>
      <c r="F395" s="93"/>
      <c r="G395" s="94" t="s">
        <v>1594</v>
      </c>
      <c r="H395" s="95" t="s">
        <v>155</v>
      </c>
      <c r="I395" s="96"/>
      <c r="J395" s="97" t="str">
        <f>IF(ISERROR(VLOOKUP(I395,Eje_Pilar!$C$2:$E$47,2,FALSE))," ",VLOOKUP(I395,Eje_Pilar!$C$2:$E$47,2,FALSE))</f>
        <v xml:space="preserve"> </v>
      </c>
      <c r="K395" s="97" t="str">
        <f>IF(ISERROR(VLOOKUP(I395,Eje_Pilar!$C$2:$E$47,3,FALSE))," ",VLOOKUP(I395,Eje_Pilar!$C$2:$E$47,3,FALSE))</f>
        <v xml:space="preserve"> </v>
      </c>
      <c r="L395" s="98" t="s">
        <v>1616</v>
      </c>
      <c r="M395" s="91"/>
      <c r="N395" s="99"/>
      <c r="O395" s="100">
        <v>940772941</v>
      </c>
      <c r="P395" s="101"/>
      <c r="Q395" s="102"/>
      <c r="R395" s="103"/>
      <c r="S395" s="100"/>
      <c r="T395" s="104">
        <f t="shared" ref="T395" si="336">+O395+Q395+S395</f>
        <v>940772941</v>
      </c>
      <c r="U395" s="132">
        <v>930094473</v>
      </c>
      <c r="V395" s="105"/>
      <c r="W395" s="105"/>
      <c r="X395" s="105"/>
      <c r="Y395" s="106"/>
      <c r="Z395" s="106"/>
      <c r="AA395" s="107"/>
      <c r="AB395" s="91"/>
      <c r="AC395" s="91" t="s">
        <v>1591</v>
      </c>
      <c r="AD395" s="91"/>
      <c r="AE395" s="91"/>
      <c r="AF395" s="108">
        <f t="shared" si="50"/>
        <v>0.98864926111857632</v>
      </c>
      <c r="AG395" s="109"/>
      <c r="AH395" s="130">
        <f>IF(SUMPRODUCT((A$14:A395=A395)*(B$14:B395=B395)*(C$14:C395=C395))&gt;1,0,1)</f>
        <v>1</v>
      </c>
      <c r="AI395" s="110" t="str">
        <f t="shared" ref="AI395" si="337">IFERROR(VLOOKUP(D395,tipo,1,FALSE),"NO")</f>
        <v>Otros gastos</v>
      </c>
      <c r="AJ395" s="110" t="str">
        <f t="shared" ref="AJ395" si="338">IFERROR(VLOOKUP(E395,modal,1,FALSE),"NO")</f>
        <v>NO</v>
      </c>
      <c r="AK395" s="111" t="str">
        <f>IFERROR(VLOOKUP(F395,Tipo!$C$12:$C$27,1,FALSE),"NO")</f>
        <v>NO</v>
      </c>
      <c r="AL395" s="110" t="str">
        <f t="shared" ref="AL395" si="339">IFERROR(VLOOKUP(H395,afectacion,1,FALSE),"NO")</f>
        <v>Funcionamiento</v>
      </c>
      <c r="AM395" s="110" t="str">
        <f t="shared" ref="AM395" si="340">IFERROR(VLOOKUP(I395,programa,1,FALSE),"NO")</f>
        <v>NO</v>
      </c>
      <c r="AN395" s="58"/>
      <c r="AO395" s="58"/>
      <c r="AP395" s="58"/>
    </row>
    <row r="396" spans="1:42" s="57" customFormat="1" ht="27" customHeight="1" x14ac:dyDescent="0.25">
      <c r="A396" s="91"/>
      <c r="B396" s="106">
        <v>2019</v>
      </c>
      <c r="C396" s="92"/>
      <c r="D396" s="112" t="s">
        <v>177</v>
      </c>
      <c r="E396" s="92"/>
      <c r="F396" s="93"/>
      <c r="G396" s="94" t="s">
        <v>1595</v>
      </c>
      <c r="H396" s="95" t="s">
        <v>155</v>
      </c>
      <c r="I396" s="96"/>
      <c r="J396" s="97" t="str">
        <f>IF(ISERROR(VLOOKUP(I396,Eje_Pilar!$C$2:$E$47,2,FALSE))," ",VLOOKUP(I396,Eje_Pilar!$C$2:$E$47,2,FALSE))</f>
        <v xml:space="preserve"> </v>
      </c>
      <c r="K396" s="97" t="str">
        <f>IF(ISERROR(VLOOKUP(I396,Eje_Pilar!$C$2:$E$47,3,FALSE))," ",VLOOKUP(I396,Eje_Pilar!$C$2:$E$47,3,FALSE))</f>
        <v xml:space="preserve"> </v>
      </c>
      <c r="L396" s="98" t="s">
        <v>1617</v>
      </c>
      <c r="M396" s="91"/>
      <c r="N396" s="99"/>
      <c r="O396" s="100">
        <v>120000000</v>
      </c>
      <c r="P396" s="101"/>
      <c r="Q396" s="102"/>
      <c r="R396" s="103"/>
      <c r="S396" s="100"/>
      <c r="T396" s="104">
        <f t="shared" ref="T396" si="341">+O396+Q396+S396</f>
        <v>120000000</v>
      </c>
      <c r="U396" s="132">
        <v>39290668</v>
      </c>
      <c r="V396" s="105"/>
      <c r="W396" s="105"/>
      <c r="X396" s="105"/>
      <c r="Y396" s="106"/>
      <c r="Z396" s="106"/>
      <c r="AA396" s="107"/>
      <c r="AB396" s="91"/>
      <c r="AC396" s="91" t="s">
        <v>1591</v>
      </c>
      <c r="AD396" s="91"/>
      <c r="AE396" s="91"/>
      <c r="AF396" s="108">
        <f t="shared" si="50"/>
        <v>0.32742223333333331</v>
      </c>
      <c r="AG396" s="109"/>
      <c r="AH396" s="130">
        <f>IF(SUMPRODUCT((A$14:A396=A396)*(B$14:B396=B396)*(C$14:C396=C396))&gt;1,0,1)</f>
        <v>0</v>
      </c>
      <c r="AI396" s="110" t="str">
        <f t="shared" ref="AI396" si="342">IFERROR(VLOOKUP(D396,tipo,1,FALSE),"NO")</f>
        <v>Otros gastos</v>
      </c>
      <c r="AJ396" s="110" t="str">
        <f t="shared" ref="AJ396" si="343">IFERROR(VLOOKUP(E396,modal,1,FALSE),"NO")</f>
        <v>NO</v>
      </c>
      <c r="AK396" s="111" t="str">
        <f>IFERROR(VLOOKUP(F396,Tipo!$C$12:$C$27,1,FALSE),"NO")</f>
        <v>NO</v>
      </c>
      <c r="AL396" s="110" t="str">
        <f t="shared" ref="AL396" si="344">IFERROR(VLOOKUP(H396,afectacion,1,FALSE),"NO")</f>
        <v>Funcionamiento</v>
      </c>
      <c r="AM396" s="110" t="str">
        <f t="shared" ref="AM396" si="345">IFERROR(VLOOKUP(I396,programa,1,FALSE),"NO")</f>
        <v>NO</v>
      </c>
      <c r="AN396" s="58"/>
      <c r="AO396" s="58"/>
      <c r="AP396" s="58"/>
    </row>
    <row r="397" spans="1:42" s="57" customFormat="1" ht="27" customHeight="1" x14ac:dyDescent="0.25">
      <c r="A397" s="91"/>
      <c r="B397" s="106">
        <v>2019</v>
      </c>
      <c r="C397" s="92"/>
      <c r="D397" s="112" t="s">
        <v>177</v>
      </c>
      <c r="E397" s="92"/>
      <c r="F397" s="93"/>
      <c r="G397" s="94" t="s">
        <v>1596</v>
      </c>
      <c r="H397" s="95" t="s">
        <v>155</v>
      </c>
      <c r="I397" s="96"/>
      <c r="J397" s="97" t="str">
        <f>IF(ISERROR(VLOOKUP(I397,Eje_Pilar!$C$2:$E$47,2,FALSE))," ",VLOOKUP(I397,Eje_Pilar!$C$2:$E$47,2,FALSE))</f>
        <v xml:space="preserve"> </v>
      </c>
      <c r="K397" s="97" t="str">
        <f>IF(ISERROR(VLOOKUP(I397,Eje_Pilar!$C$2:$E$47,3,FALSE))," ",VLOOKUP(I397,Eje_Pilar!$C$2:$E$47,3,FALSE))</f>
        <v xml:space="preserve"> </v>
      </c>
      <c r="L397" s="98" t="s">
        <v>1618</v>
      </c>
      <c r="M397" s="91"/>
      <c r="N397" s="99"/>
      <c r="O397" s="100">
        <v>108838532</v>
      </c>
      <c r="P397" s="101"/>
      <c r="Q397" s="102"/>
      <c r="R397" s="103"/>
      <c r="S397" s="100"/>
      <c r="T397" s="104">
        <f t="shared" ref="T397" si="346">+O397+Q397+S397</f>
        <v>108838532</v>
      </c>
      <c r="U397" s="132">
        <v>68835406</v>
      </c>
      <c r="V397" s="105"/>
      <c r="W397" s="105"/>
      <c r="X397" s="105"/>
      <c r="Y397" s="106"/>
      <c r="Z397" s="106"/>
      <c r="AA397" s="107"/>
      <c r="AB397" s="91"/>
      <c r="AC397" s="91" t="s">
        <v>1591</v>
      </c>
      <c r="AD397" s="91"/>
      <c r="AE397" s="91"/>
      <c r="AF397" s="108">
        <f t="shared" si="50"/>
        <v>0.63245437746256994</v>
      </c>
      <c r="AG397" s="109"/>
      <c r="AH397" s="130">
        <f>IF(SUMPRODUCT((A$14:A397=A397)*(B$14:B397=B397)*(C$14:C397=C397))&gt;1,0,1)</f>
        <v>0</v>
      </c>
      <c r="AI397" s="110" t="str">
        <f t="shared" ref="AI397" si="347">IFERROR(VLOOKUP(D397,tipo,1,FALSE),"NO")</f>
        <v>Otros gastos</v>
      </c>
      <c r="AJ397" s="110" t="str">
        <f t="shared" ref="AJ397" si="348">IFERROR(VLOOKUP(E397,modal,1,FALSE),"NO")</f>
        <v>NO</v>
      </c>
      <c r="AK397" s="111" t="str">
        <f>IFERROR(VLOOKUP(F397,Tipo!$C$12:$C$27,1,FALSE),"NO")</f>
        <v>NO</v>
      </c>
      <c r="AL397" s="110" t="str">
        <f t="shared" ref="AL397" si="349">IFERROR(VLOOKUP(H397,afectacion,1,FALSE),"NO")</f>
        <v>Funcionamiento</v>
      </c>
      <c r="AM397" s="110" t="str">
        <f t="shared" ref="AM397" si="350">IFERROR(VLOOKUP(I397,programa,1,FALSE),"NO")</f>
        <v>NO</v>
      </c>
      <c r="AN397" s="58"/>
      <c r="AO397" s="58"/>
      <c r="AP397" s="58"/>
    </row>
    <row r="398" spans="1:42" s="57" customFormat="1" ht="27" customHeight="1" x14ac:dyDescent="0.25">
      <c r="A398" s="91"/>
      <c r="B398" s="106">
        <v>2019</v>
      </c>
      <c r="C398" s="92"/>
      <c r="D398" s="112" t="s">
        <v>177</v>
      </c>
      <c r="E398" s="92"/>
      <c r="F398" s="93"/>
      <c r="G398" s="94" t="s">
        <v>1597</v>
      </c>
      <c r="H398" s="95" t="s">
        <v>155</v>
      </c>
      <c r="I398" s="96"/>
      <c r="J398" s="97" t="str">
        <f>IF(ISERROR(VLOOKUP(I398,Eje_Pilar!$C$2:$E$47,2,FALSE))," ",VLOOKUP(I398,Eje_Pilar!$C$2:$E$47,2,FALSE))</f>
        <v xml:space="preserve"> </v>
      </c>
      <c r="K398" s="97" t="str">
        <f>IF(ISERROR(VLOOKUP(I398,Eje_Pilar!$C$2:$E$47,3,FALSE))," ",VLOOKUP(I398,Eje_Pilar!$C$2:$E$47,3,FALSE))</f>
        <v xml:space="preserve"> </v>
      </c>
      <c r="L398" s="98" t="s">
        <v>1619</v>
      </c>
      <c r="M398" s="91"/>
      <c r="N398" s="99"/>
      <c r="O398" s="100">
        <v>2153620</v>
      </c>
      <c r="P398" s="101"/>
      <c r="Q398" s="102"/>
      <c r="R398" s="103"/>
      <c r="S398" s="100"/>
      <c r="T398" s="104">
        <f t="shared" ref="T398" si="351">+O398+Q398+S398</f>
        <v>2153620</v>
      </c>
      <c r="U398" s="132">
        <v>2153620</v>
      </c>
      <c r="V398" s="105"/>
      <c r="W398" s="105"/>
      <c r="X398" s="105"/>
      <c r="Y398" s="106"/>
      <c r="Z398" s="106"/>
      <c r="AA398" s="107"/>
      <c r="AB398" s="91"/>
      <c r="AC398" s="91"/>
      <c r="AD398" s="91" t="s">
        <v>1591</v>
      </c>
      <c r="AE398" s="91"/>
      <c r="AF398" s="108">
        <f t="shared" si="50"/>
        <v>1</v>
      </c>
      <c r="AG398" s="109"/>
      <c r="AH398" s="130">
        <f>IF(SUMPRODUCT((A$14:A398=A398)*(B$14:B398=B398)*(C$14:C398=C398))&gt;1,0,1)</f>
        <v>0</v>
      </c>
      <c r="AI398" s="110" t="str">
        <f t="shared" ref="AI398" si="352">IFERROR(VLOOKUP(D398,tipo,1,FALSE),"NO")</f>
        <v>Otros gastos</v>
      </c>
      <c r="AJ398" s="110" t="str">
        <f t="shared" ref="AJ398" si="353">IFERROR(VLOOKUP(E398,modal,1,FALSE),"NO")</f>
        <v>NO</v>
      </c>
      <c r="AK398" s="111" t="str">
        <f>IFERROR(VLOOKUP(F398,Tipo!$C$12:$C$27,1,FALSE),"NO")</f>
        <v>NO</v>
      </c>
      <c r="AL398" s="110" t="str">
        <f t="shared" ref="AL398" si="354">IFERROR(VLOOKUP(H398,afectacion,1,FALSE),"NO")</f>
        <v>Funcionamiento</v>
      </c>
      <c r="AM398" s="110" t="str">
        <f t="shared" ref="AM398" si="355">IFERROR(VLOOKUP(I398,programa,1,FALSE),"NO")</f>
        <v>NO</v>
      </c>
      <c r="AN398" s="58"/>
      <c r="AO398" s="58"/>
      <c r="AP398" s="58"/>
    </row>
    <row r="399" spans="1:42" s="57" customFormat="1" ht="27" customHeight="1" x14ac:dyDescent="0.25">
      <c r="A399" s="91"/>
      <c r="B399" s="106">
        <v>2019</v>
      </c>
      <c r="C399" s="92"/>
      <c r="D399" s="112" t="s">
        <v>177</v>
      </c>
      <c r="E399" s="92"/>
      <c r="F399" s="93"/>
      <c r="G399" s="94" t="s">
        <v>1598</v>
      </c>
      <c r="H399" s="95" t="s">
        <v>155</v>
      </c>
      <c r="I399" s="96"/>
      <c r="J399" s="97" t="str">
        <f>IF(ISERROR(VLOOKUP(I399,Eje_Pilar!$C$2:$E$47,2,FALSE))," ",VLOOKUP(I399,Eje_Pilar!$C$2:$E$47,2,FALSE))</f>
        <v xml:space="preserve"> </v>
      </c>
      <c r="K399" s="97" t="str">
        <f>IF(ISERROR(VLOOKUP(I399,Eje_Pilar!$C$2:$E$47,3,FALSE))," ",VLOOKUP(I399,Eje_Pilar!$C$2:$E$47,3,FALSE))</f>
        <v xml:space="preserve"> </v>
      </c>
      <c r="L399" s="98" t="s">
        <v>1620</v>
      </c>
      <c r="M399" s="91"/>
      <c r="N399" s="99"/>
      <c r="O399" s="100">
        <v>10002441</v>
      </c>
      <c r="P399" s="101"/>
      <c r="Q399" s="102"/>
      <c r="R399" s="103"/>
      <c r="S399" s="100"/>
      <c r="T399" s="104">
        <f t="shared" ref="T399" si="356">+O399+Q399+S399</f>
        <v>10002441</v>
      </c>
      <c r="U399" s="132">
        <v>10002441</v>
      </c>
      <c r="V399" s="105"/>
      <c r="W399" s="105"/>
      <c r="X399" s="105"/>
      <c r="Y399" s="106"/>
      <c r="Z399" s="106"/>
      <c r="AA399" s="107"/>
      <c r="AB399" s="91"/>
      <c r="AC399" s="91"/>
      <c r="AD399" s="91" t="s">
        <v>1591</v>
      </c>
      <c r="AE399" s="91"/>
      <c r="AF399" s="108">
        <f t="shared" si="50"/>
        <v>1</v>
      </c>
      <c r="AG399" s="109"/>
      <c r="AH399" s="130">
        <f>IF(SUMPRODUCT((A$14:A399=A399)*(B$14:B399=B399)*(C$14:C399=C399))&gt;1,0,1)</f>
        <v>0</v>
      </c>
      <c r="AI399" s="110" t="str">
        <f t="shared" ref="AI399" si="357">IFERROR(VLOOKUP(D399,tipo,1,FALSE),"NO")</f>
        <v>Otros gastos</v>
      </c>
      <c r="AJ399" s="110" t="str">
        <f t="shared" ref="AJ399" si="358">IFERROR(VLOOKUP(E399,modal,1,FALSE),"NO")</f>
        <v>NO</v>
      </c>
      <c r="AK399" s="111" t="str">
        <f>IFERROR(VLOOKUP(F399,Tipo!$C$12:$C$27,1,FALSE),"NO")</f>
        <v>NO</v>
      </c>
      <c r="AL399" s="110" t="str">
        <f t="shared" ref="AL399" si="359">IFERROR(VLOOKUP(H399,afectacion,1,FALSE),"NO")</f>
        <v>Funcionamiento</v>
      </c>
      <c r="AM399" s="110" t="str">
        <f t="shared" ref="AM399" si="360">IFERROR(VLOOKUP(I399,programa,1,FALSE),"NO")</f>
        <v>NO</v>
      </c>
      <c r="AN399" s="58"/>
      <c r="AO399" s="58"/>
      <c r="AP399" s="58"/>
    </row>
    <row r="400" spans="1:42" s="57" customFormat="1" ht="27" customHeight="1" x14ac:dyDescent="0.25">
      <c r="A400" s="91"/>
      <c r="B400" s="106">
        <v>2019</v>
      </c>
      <c r="C400" s="92"/>
      <c r="D400" s="112" t="s">
        <v>177</v>
      </c>
      <c r="E400" s="92"/>
      <c r="F400" s="93"/>
      <c r="G400" s="94" t="s">
        <v>1599</v>
      </c>
      <c r="H400" s="95" t="s">
        <v>155</v>
      </c>
      <c r="I400" s="96"/>
      <c r="J400" s="97" t="str">
        <f>IF(ISERROR(VLOOKUP(I400,Eje_Pilar!$C$2:$E$47,2,FALSE))," ",VLOOKUP(I400,Eje_Pilar!$C$2:$E$47,2,FALSE))</f>
        <v xml:space="preserve"> </v>
      </c>
      <c r="K400" s="97" t="str">
        <f>IF(ISERROR(VLOOKUP(I400,Eje_Pilar!$C$2:$E$47,3,FALSE))," ",VLOOKUP(I400,Eje_Pilar!$C$2:$E$47,3,FALSE))</f>
        <v xml:space="preserve"> </v>
      </c>
      <c r="L400" s="98" t="s">
        <v>1621</v>
      </c>
      <c r="M400" s="91"/>
      <c r="N400" s="99"/>
      <c r="O400" s="100">
        <v>118356700</v>
      </c>
      <c r="P400" s="101"/>
      <c r="Q400" s="102"/>
      <c r="R400" s="103"/>
      <c r="S400" s="100"/>
      <c r="T400" s="104">
        <f t="shared" ref="T400" si="361">+O400+Q400+S400</f>
        <v>118356700</v>
      </c>
      <c r="U400" s="132">
        <v>117466800</v>
      </c>
      <c r="V400" s="105"/>
      <c r="W400" s="105"/>
      <c r="X400" s="105"/>
      <c r="Y400" s="106"/>
      <c r="Z400" s="106"/>
      <c r="AA400" s="107"/>
      <c r="AB400" s="91"/>
      <c r="AC400" s="91" t="s">
        <v>1591</v>
      </c>
      <c r="AD400" s="91"/>
      <c r="AE400" s="91"/>
      <c r="AF400" s="108">
        <f t="shared" ref="AF400:AF463" si="362">IF(ISERROR(U400/T400),"-",(U400/T400))</f>
        <v>0.99248120300751874</v>
      </c>
      <c r="AG400" s="109"/>
      <c r="AH400" s="130">
        <f>IF(SUMPRODUCT((A$14:A400=A400)*(B$14:B400=B400)*(C$14:C400=C400))&gt;1,0,1)</f>
        <v>0</v>
      </c>
      <c r="AI400" s="110" t="str">
        <f t="shared" ref="AI400" si="363">IFERROR(VLOOKUP(D400,tipo,1,FALSE),"NO")</f>
        <v>Otros gastos</v>
      </c>
      <c r="AJ400" s="110" t="str">
        <f t="shared" ref="AJ400" si="364">IFERROR(VLOOKUP(E400,modal,1,FALSE),"NO")</f>
        <v>NO</v>
      </c>
      <c r="AK400" s="111" t="str">
        <f>IFERROR(VLOOKUP(F400,Tipo!$C$12:$C$27,1,FALSE),"NO")</f>
        <v>NO</v>
      </c>
      <c r="AL400" s="110" t="str">
        <f t="shared" ref="AL400" si="365">IFERROR(VLOOKUP(H400,afectacion,1,FALSE),"NO")</f>
        <v>Funcionamiento</v>
      </c>
      <c r="AM400" s="110" t="str">
        <f t="shared" ref="AM400" si="366">IFERROR(VLOOKUP(I400,programa,1,FALSE),"NO")</f>
        <v>NO</v>
      </c>
      <c r="AN400" s="58"/>
      <c r="AO400" s="58"/>
      <c r="AP400" s="58"/>
    </row>
    <row r="401" spans="1:42" s="57" customFormat="1" ht="27" customHeight="1" x14ac:dyDescent="0.25">
      <c r="A401" s="91"/>
      <c r="B401" s="106">
        <v>2019</v>
      </c>
      <c r="C401" s="92"/>
      <c r="D401" s="112" t="s">
        <v>177</v>
      </c>
      <c r="E401" s="92"/>
      <c r="F401" s="93"/>
      <c r="G401" s="94" t="s">
        <v>1600</v>
      </c>
      <c r="H401" s="95" t="s">
        <v>155</v>
      </c>
      <c r="I401" s="96"/>
      <c r="J401" s="97" t="str">
        <f>IF(ISERROR(VLOOKUP(I401,Eje_Pilar!$C$2:$E$47,2,FALSE))," ",VLOOKUP(I401,Eje_Pilar!$C$2:$E$47,2,FALSE))</f>
        <v xml:space="preserve"> </v>
      </c>
      <c r="K401" s="97" t="str">
        <f>IF(ISERROR(VLOOKUP(I401,Eje_Pilar!$C$2:$E$47,3,FALSE))," ",VLOOKUP(I401,Eje_Pilar!$C$2:$E$47,3,FALSE))</f>
        <v xml:space="preserve"> </v>
      </c>
      <c r="L401" s="98" t="s">
        <v>1622</v>
      </c>
      <c r="M401" s="91"/>
      <c r="N401" s="99"/>
      <c r="O401" s="100">
        <v>149882600</v>
      </c>
      <c r="P401" s="101"/>
      <c r="Q401" s="102"/>
      <c r="R401" s="103"/>
      <c r="S401" s="100"/>
      <c r="T401" s="104">
        <f t="shared" ref="T401" si="367">+O401+Q401+S401</f>
        <v>149882600</v>
      </c>
      <c r="U401" s="132">
        <v>119830606</v>
      </c>
      <c r="V401" s="105"/>
      <c r="W401" s="105"/>
      <c r="X401" s="105"/>
      <c r="Y401" s="106"/>
      <c r="Z401" s="106"/>
      <c r="AA401" s="107"/>
      <c r="AB401" s="91"/>
      <c r="AC401" s="91" t="s">
        <v>1591</v>
      </c>
      <c r="AD401" s="91"/>
      <c r="AE401" s="91"/>
      <c r="AF401" s="108">
        <f t="shared" si="362"/>
        <v>0.79949644588497926</v>
      </c>
      <c r="AG401" s="109"/>
      <c r="AH401" s="130">
        <f>IF(SUMPRODUCT((A$14:A401=A401)*(B$14:B401=B401)*(C$14:C401=C401))&gt;1,0,1)</f>
        <v>0</v>
      </c>
      <c r="AI401" s="110" t="str">
        <f t="shared" ref="AI401" si="368">IFERROR(VLOOKUP(D401,tipo,1,FALSE),"NO")</f>
        <v>Otros gastos</v>
      </c>
      <c r="AJ401" s="110" t="str">
        <f t="shared" ref="AJ401" si="369">IFERROR(VLOOKUP(E401,modal,1,FALSE),"NO")</f>
        <v>NO</v>
      </c>
      <c r="AK401" s="111" t="str">
        <f>IFERROR(VLOOKUP(F401,Tipo!$C$12:$C$27,1,FALSE),"NO")</f>
        <v>NO</v>
      </c>
      <c r="AL401" s="110" t="str">
        <f t="shared" ref="AL401" si="370">IFERROR(VLOOKUP(H401,afectacion,1,FALSE),"NO")</f>
        <v>Funcionamiento</v>
      </c>
      <c r="AM401" s="110" t="str">
        <f t="shared" ref="AM401" si="371">IFERROR(VLOOKUP(I401,programa,1,FALSE),"NO")</f>
        <v>NO</v>
      </c>
      <c r="AN401" s="58"/>
      <c r="AO401" s="58"/>
      <c r="AP401" s="58"/>
    </row>
    <row r="402" spans="1:42" s="57" customFormat="1" ht="27" customHeight="1" x14ac:dyDescent="0.25">
      <c r="A402" s="91"/>
      <c r="B402" s="106">
        <v>2019</v>
      </c>
      <c r="C402" s="92"/>
      <c r="D402" s="112" t="s">
        <v>177</v>
      </c>
      <c r="E402" s="92"/>
      <c r="F402" s="93"/>
      <c r="G402" s="94" t="s">
        <v>1601</v>
      </c>
      <c r="H402" s="95" t="s">
        <v>155</v>
      </c>
      <c r="I402" s="96"/>
      <c r="J402" s="97" t="str">
        <f>IF(ISERROR(VLOOKUP(I402,Eje_Pilar!$C$2:$E$47,2,FALSE))," ",VLOOKUP(I402,Eje_Pilar!$C$2:$E$47,2,FALSE))</f>
        <v xml:space="preserve"> </v>
      </c>
      <c r="K402" s="97" t="str">
        <f>IF(ISERROR(VLOOKUP(I402,Eje_Pilar!$C$2:$E$47,3,FALSE))," ",VLOOKUP(I402,Eje_Pilar!$C$2:$E$47,3,FALSE))</f>
        <v xml:space="preserve"> </v>
      </c>
      <c r="L402" s="98" t="s">
        <v>1623</v>
      </c>
      <c r="M402" s="91"/>
      <c r="N402" s="99"/>
      <c r="O402" s="100">
        <v>4930000</v>
      </c>
      <c r="P402" s="101"/>
      <c r="Q402" s="102"/>
      <c r="R402" s="103"/>
      <c r="S402" s="100"/>
      <c r="T402" s="104">
        <f t="shared" ref="T402" si="372">+O402+Q402+S402</f>
        <v>4930000</v>
      </c>
      <c r="U402" s="132">
        <v>0</v>
      </c>
      <c r="V402" s="105"/>
      <c r="W402" s="105"/>
      <c r="X402" s="105"/>
      <c r="Y402" s="106"/>
      <c r="Z402" s="106"/>
      <c r="AA402" s="107"/>
      <c r="AB402" s="91"/>
      <c r="AC402" s="91" t="s">
        <v>1591</v>
      </c>
      <c r="AD402" s="91"/>
      <c r="AE402" s="91"/>
      <c r="AF402" s="108">
        <f t="shared" si="362"/>
        <v>0</v>
      </c>
      <c r="AG402" s="109"/>
      <c r="AH402" s="130">
        <f>IF(SUMPRODUCT((A$14:A402=A402)*(B$14:B402=B402)*(C$14:C402=C402))&gt;1,0,1)</f>
        <v>0</v>
      </c>
      <c r="AI402" s="110" t="str">
        <f t="shared" ref="AI402" si="373">IFERROR(VLOOKUP(D402,tipo,1,FALSE),"NO")</f>
        <v>Otros gastos</v>
      </c>
      <c r="AJ402" s="110" t="str">
        <f t="shared" ref="AJ402" si="374">IFERROR(VLOOKUP(E402,modal,1,FALSE),"NO")</f>
        <v>NO</v>
      </c>
      <c r="AK402" s="111" t="str">
        <f>IFERROR(VLOOKUP(F402,Tipo!$C$12:$C$27,1,FALSE),"NO")</f>
        <v>NO</v>
      </c>
      <c r="AL402" s="110" t="str">
        <f t="shared" ref="AL402" si="375">IFERROR(VLOOKUP(H402,afectacion,1,FALSE),"NO")</f>
        <v>Funcionamiento</v>
      </c>
      <c r="AM402" s="110" t="str">
        <f t="shared" ref="AM402" si="376">IFERROR(VLOOKUP(I402,programa,1,FALSE),"NO")</f>
        <v>NO</v>
      </c>
      <c r="AN402" s="58"/>
      <c r="AO402" s="58"/>
      <c r="AP402" s="58"/>
    </row>
    <row r="403" spans="1:42" s="57" customFormat="1" ht="27" customHeight="1" x14ac:dyDescent="0.25">
      <c r="A403" s="91"/>
      <c r="B403" s="106">
        <v>2019</v>
      </c>
      <c r="C403" s="92"/>
      <c r="D403" s="112" t="s">
        <v>177</v>
      </c>
      <c r="E403" s="92"/>
      <c r="F403" s="93"/>
      <c r="G403" s="94" t="s">
        <v>1602</v>
      </c>
      <c r="H403" s="95" t="s">
        <v>155</v>
      </c>
      <c r="I403" s="96"/>
      <c r="J403" s="97" t="str">
        <f>IF(ISERROR(VLOOKUP(I403,Eje_Pilar!$C$2:$E$47,2,FALSE))," ",VLOOKUP(I403,Eje_Pilar!$C$2:$E$47,2,FALSE))</f>
        <v xml:space="preserve"> </v>
      </c>
      <c r="K403" s="97" t="str">
        <f>IF(ISERROR(VLOOKUP(I403,Eje_Pilar!$C$2:$E$47,3,FALSE))," ",VLOOKUP(I403,Eje_Pilar!$C$2:$E$47,3,FALSE))</f>
        <v xml:space="preserve"> </v>
      </c>
      <c r="L403" s="98" t="s">
        <v>1624</v>
      </c>
      <c r="M403" s="91"/>
      <c r="N403" s="99"/>
      <c r="O403" s="100">
        <v>29030883</v>
      </c>
      <c r="P403" s="101"/>
      <c r="Q403" s="102"/>
      <c r="R403" s="103"/>
      <c r="S403" s="100"/>
      <c r="T403" s="104">
        <f t="shared" ref="T403" si="377">+O403+Q403+S403</f>
        <v>29030883</v>
      </c>
      <c r="U403" s="132">
        <v>0</v>
      </c>
      <c r="V403" s="105"/>
      <c r="W403" s="105"/>
      <c r="X403" s="105"/>
      <c r="Y403" s="106"/>
      <c r="Z403" s="106"/>
      <c r="AA403" s="107"/>
      <c r="AB403" s="91"/>
      <c r="AC403" s="91" t="s">
        <v>1591</v>
      </c>
      <c r="AD403" s="91"/>
      <c r="AE403" s="91"/>
      <c r="AF403" s="108">
        <f t="shared" si="362"/>
        <v>0</v>
      </c>
      <c r="AG403" s="109"/>
      <c r="AH403" s="130">
        <f>IF(SUMPRODUCT((A$14:A403=A403)*(B$14:B403=B403)*(C$14:C403=C403))&gt;1,0,1)</f>
        <v>0</v>
      </c>
      <c r="AI403" s="110" t="str">
        <f t="shared" ref="AI403" si="378">IFERROR(VLOOKUP(D403,tipo,1,FALSE),"NO")</f>
        <v>Otros gastos</v>
      </c>
      <c r="AJ403" s="110" t="str">
        <f t="shared" ref="AJ403" si="379">IFERROR(VLOOKUP(E403,modal,1,FALSE),"NO")</f>
        <v>NO</v>
      </c>
      <c r="AK403" s="111" t="str">
        <f>IFERROR(VLOOKUP(F403,Tipo!$C$12:$C$27,1,FALSE),"NO")</f>
        <v>NO</v>
      </c>
      <c r="AL403" s="110" t="str">
        <f t="shared" ref="AL403" si="380">IFERROR(VLOOKUP(H403,afectacion,1,FALSE),"NO")</f>
        <v>Funcionamiento</v>
      </c>
      <c r="AM403" s="110" t="str">
        <f t="shared" ref="AM403" si="381">IFERROR(VLOOKUP(I403,programa,1,FALSE),"NO")</f>
        <v>NO</v>
      </c>
      <c r="AN403" s="58"/>
      <c r="AO403" s="58"/>
      <c r="AP403" s="58"/>
    </row>
    <row r="404" spans="1:42" s="57" customFormat="1" ht="27" customHeight="1" x14ac:dyDescent="0.25">
      <c r="A404" s="91"/>
      <c r="B404" s="106">
        <v>2019</v>
      </c>
      <c r="C404" s="92"/>
      <c r="D404" s="112" t="s">
        <v>177</v>
      </c>
      <c r="E404" s="92"/>
      <c r="F404" s="93"/>
      <c r="G404" s="94" t="s">
        <v>1603</v>
      </c>
      <c r="H404" s="95" t="s">
        <v>155</v>
      </c>
      <c r="I404" s="96"/>
      <c r="J404" s="97" t="str">
        <f>IF(ISERROR(VLOOKUP(I404,Eje_Pilar!$C$2:$E$47,2,FALSE))," ",VLOOKUP(I404,Eje_Pilar!$C$2:$E$47,2,FALSE))</f>
        <v xml:space="preserve"> </v>
      </c>
      <c r="K404" s="97" t="str">
        <f>IF(ISERROR(VLOOKUP(I404,Eje_Pilar!$C$2:$E$47,3,FALSE))," ",VLOOKUP(I404,Eje_Pilar!$C$2:$E$47,3,FALSE))</f>
        <v xml:space="preserve"> </v>
      </c>
      <c r="L404" s="98" t="s">
        <v>1625</v>
      </c>
      <c r="M404" s="91"/>
      <c r="N404" s="99"/>
      <c r="O404" s="100">
        <v>460975360</v>
      </c>
      <c r="P404" s="101"/>
      <c r="Q404" s="102"/>
      <c r="R404" s="103"/>
      <c r="S404" s="100"/>
      <c r="T404" s="104">
        <f t="shared" ref="T404" si="382">+O404+Q404+S404</f>
        <v>460975360</v>
      </c>
      <c r="U404" s="132">
        <v>218859532</v>
      </c>
      <c r="V404" s="105"/>
      <c r="W404" s="105"/>
      <c r="X404" s="105"/>
      <c r="Y404" s="106"/>
      <c r="Z404" s="106"/>
      <c r="AA404" s="107"/>
      <c r="AB404" s="91"/>
      <c r="AC404" s="91" t="s">
        <v>1591</v>
      </c>
      <c r="AD404" s="91"/>
      <c r="AE404" s="91"/>
      <c r="AF404" s="108">
        <f t="shared" si="362"/>
        <v>0.47477490337010636</v>
      </c>
      <c r="AG404" s="109"/>
      <c r="AH404" s="130">
        <f>IF(SUMPRODUCT((A$14:A404=A404)*(B$14:B404=B404)*(C$14:C404=C404))&gt;1,0,1)</f>
        <v>0</v>
      </c>
      <c r="AI404" s="110" t="str">
        <f t="shared" ref="AI404" si="383">IFERROR(VLOOKUP(D404,tipo,1,FALSE),"NO")</f>
        <v>Otros gastos</v>
      </c>
      <c r="AJ404" s="110" t="str">
        <f t="shared" ref="AJ404" si="384">IFERROR(VLOOKUP(E404,modal,1,FALSE),"NO")</f>
        <v>NO</v>
      </c>
      <c r="AK404" s="111" t="str">
        <f>IFERROR(VLOOKUP(F404,Tipo!$C$12:$C$27,1,FALSE),"NO")</f>
        <v>NO</v>
      </c>
      <c r="AL404" s="110" t="str">
        <f t="shared" ref="AL404" si="385">IFERROR(VLOOKUP(H404,afectacion,1,FALSE),"NO")</f>
        <v>Funcionamiento</v>
      </c>
      <c r="AM404" s="110" t="str">
        <f t="shared" ref="AM404" si="386">IFERROR(VLOOKUP(I404,programa,1,FALSE),"NO")</f>
        <v>NO</v>
      </c>
      <c r="AN404" s="58"/>
      <c r="AO404" s="58"/>
      <c r="AP404" s="58"/>
    </row>
    <row r="405" spans="1:42" s="57" customFormat="1" ht="27" customHeight="1" x14ac:dyDescent="0.25">
      <c r="A405" s="91"/>
      <c r="B405" s="106">
        <v>2019</v>
      </c>
      <c r="C405" s="92"/>
      <c r="D405" s="112" t="s">
        <v>177</v>
      </c>
      <c r="E405" s="92"/>
      <c r="F405" s="93"/>
      <c r="G405" s="94" t="s">
        <v>1604</v>
      </c>
      <c r="H405" s="95" t="s">
        <v>155</v>
      </c>
      <c r="I405" s="96"/>
      <c r="J405" s="97" t="str">
        <f>IF(ISERROR(VLOOKUP(I405,Eje_Pilar!$C$2:$E$47,2,FALSE))," ",VLOOKUP(I405,Eje_Pilar!$C$2:$E$47,2,FALSE))</f>
        <v xml:space="preserve"> </v>
      </c>
      <c r="K405" s="97" t="str">
        <f>IF(ISERROR(VLOOKUP(I405,Eje_Pilar!$C$2:$E$47,3,FALSE))," ",VLOOKUP(I405,Eje_Pilar!$C$2:$E$47,3,FALSE))</f>
        <v xml:space="preserve"> </v>
      </c>
      <c r="L405" s="98" t="s">
        <v>1626</v>
      </c>
      <c r="M405" s="91"/>
      <c r="N405" s="99"/>
      <c r="O405" s="100">
        <v>178717630</v>
      </c>
      <c r="P405" s="101"/>
      <c r="Q405" s="102"/>
      <c r="R405" s="103"/>
      <c r="S405" s="100"/>
      <c r="T405" s="104">
        <f t="shared" ref="T405" si="387">+O405+Q405+S405</f>
        <v>178717630</v>
      </c>
      <c r="U405" s="132">
        <v>121267063</v>
      </c>
      <c r="V405" s="105"/>
      <c r="W405" s="105"/>
      <c r="X405" s="105"/>
      <c r="Y405" s="106"/>
      <c r="Z405" s="106"/>
      <c r="AA405" s="107"/>
      <c r="AB405" s="91"/>
      <c r="AC405" s="91" t="s">
        <v>1591</v>
      </c>
      <c r="AD405" s="91"/>
      <c r="AE405" s="91"/>
      <c r="AF405" s="108">
        <f t="shared" si="362"/>
        <v>0.67854001309216105</v>
      </c>
      <c r="AG405" s="109"/>
      <c r="AH405" s="130">
        <f>IF(SUMPRODUCT((A$14:A405=A405)*(B$14:B405=B405)*(C$14:C405=C405))&gt;1,0,1)</f>
        <v>0</v>
      </c>
      <c r="AI405" s="110" t="str">
        <f t="shared" ref="AI405" si="388">IFERROR(VLOOKUP(D405,tipo,1,FALSE),"NO")</f>
        <v>Otros gastos</v>
      </c>
      <c r="AJ405" s="110" t="str">
        <f t="shared" ref="AJ405" si="389">IFERROR(VLOOKUP(E405,modal,1,FALSE),"NO")</f>
        <v>NO</v>
      </c>
      <c r="AK405" s="111" t="str">
        <f>IFERROR(VLOOKUP(F405,Tipo!$C$12:$C$27,1,FALSE),"NO")</f>
        <v>NO</v>
      </c>
      <c r="AL405" s="110" t="str">
        <f t="shared" ref="AL405" si="390">IFERROR(VLOOKUP(H405,afectacion,1,FALSE),"NO")</f>
        <v>Funcionamiento</v>
      </c>
      <c r="AM405" s="110" t="str">
        <f t="shared" ref="AM405" si="391">IFERROR(VLOOKUP(I405,programa,1,FALSE),"NO")</f>
        <v>NO</v>
      </c>
      <c r="AN405" s="58"/>
      <c r="AO405" s="58"/>
      <c r="AP405" s="58"/>
    </row>
    <row r="406" spans="1:42" s="57" customFormat="1" ht="27" customHeight="1" x14ac:dyDescent="0.25">
      <c r="A406" s="91"/>
      <c r="B406" s="106">
        <v>2019</v>
      </c>
      <c r="C406" s="92"/>
      <c r="D406" s="112" t="s">
        <v>177</v>
      </c>
      <c r="E406" s="92"/>
      <c r="F406" s="93"/>
      <c r="G406" s="94" t="s">
        <v>1605</v>
      </c>
      <c r="H406" s="95" t="s">
        <v>155</v>
      </c>
      <c r="I406" s="96"/>
      <c r="J406" s="97" t="str">
        <f>IF(ISERROR(VLOOKUP(I406,Eje_Pilar!$C$2:$E$47,2,FALSE))," ",VLOOKUP(I406,Eje_Pilar!$C$2:$E$47,2,FALSE))</f>
        <v xml:space="preserve"> </v>
      </c>
      <c r="K406" s="97" t="str">
        <f>IF(ISERROR(VLOOKUP(I406,Eje_Pilar!$C$2:$E$47,3,FALSE))," ",VLOOKUP(I406,Eje_Pilar!$C$2:$E$47,3,FALSE))</f>
        <v xml:space="preserve"> </v>
      </c>
      <c r="L406" s="98" t="s">
        <v>1627</v>
      </c>
      <c r="M406" s="91"/>
      <c r="N406" s="99"/>
      <c r="O406" s="100">
        <v>23187000</v>
      </c>
      <c r="P406" s="101"/>
      <c r="Q406" s="102"/>
      <c r="R406" s="103"/>
      <c r="S406" s="100"/>
      <c r="T406" s="104">
        <f t="shared" ref="T406" si="392">+O406+Q406+S406</f>
        <v>23187000</v>
      </c>
      <c r="U406" s="132">
        <v>4779905</v>
      </c>
      <c r="V406" s="105"/>
      <c r="W406" s="105"/>
      <c r="X406" s="105"/>
      <c r="Y406" s="106"/>
      <c r="Z406" s="106"/>
      <c r="AA406" s="107"/>
      <c r="AB406" s="91"/>
      <c r="AC406" s="91" t="s">
        <v>1591</v>
      </c>
      <c r="AD406" s="91"/>
      <c r="AE406" s="91"/>
      <c r="AF406" s="108">
        <f t="shared" si="362"/>
        <v>0.20614590072023117</v>
      </c>
      <c r="AG406" s="109"/>
      <c r="AH406" s="130">
        <f>IF(SUMPRODUCT((A$14:A406=A406)*(B$14:B406=B406)*(C$14:C406=C406))&gt;1,0,1)</f>
        <v>0</v>
      </c>
      <c r="AI406" s="110" t="str">
        <f t="shared" ref="AI406" si="393">IFERROR(VLOOKUP(D406,tipo,1,FALSE),"NO")</f>
        <v>Otros gastos</v>
      </c>
      <c r="AJ406" s="110" t="str">
        <f t="shared" ref="AJ406" si="394">IFERROR(VLOOKUP(E406,modal,1,FALSE),"NO")</f>
        <v>NO</v>
      </c>
      <c r="AK406" s="111" t="str">
        <f>IFERROR(VLOOKUP(F406,Tipo!$C$12:$C$27,1,FALSE),"NO")</f>
        <v>NO</v>
      </c>
      <c r="AL406" s="110" t="str">
        <f t="shared" ref="AL406" si="395">IFERROR(VLOOKUP(H406,afectacion,1,FALSE),"NO")</f>
        <v>Funcionamiento</v>
      </c>
      <c r="AM406" s="110" t="str">
        <f t="shared" ref="AM406" si="396">IFERROR(VLOOKUP(I406,programa,1,FALSE),"NO")</f>
        <v>NO</v>
      </c>
      <c r="AN406" s="58"/>
      <c r="AO406" s="58"/>
      <c r="AP406" s="58"/>
    </row>
    <row r="407" spans="1:42" s="57" customFormat="1" ht="27" customHeight="1" x14ac:dyDescent="0.25">
      <c r="A407" s="91"/>
      <c r="B407" s="106">
        <v>2019</v>
      </c>
      <c r="C407" s="92"/>
      <c r="D407" s="112" t="s">
        <v>177</v>
      </c>
      <c r="E407" s="92"/>
      <c r="F407" s="93"/>
      <c r="G407" s="94" t="s">
        <v>1606</v>
      </c>
      <c r="H407" s="95" t="s">
        <v>155</v>
      </c>
      <c r="I407" s="96"/>
      <c r="J407" s="97" t="str">
        <f>IF(ISERROR(VLOOKUP(I407,Eje_Pilar!$C$2:$E$47,2,FALSE))," ",VLOOKUP(I407,Eje_Pilar!$C$2:$E$47,2,FALSE))</f>
        <v xml:space="preserve"> </v>
      </c>
      <c r="K407" s="97" t="str">
        <f>IF(ISERROR(VLOOKUP(I407,Eje_Pilar!$C$2:$E$47,3,FALSE))," ",VLOOKUP(I407,Eje_Pilar!$C$2:$E$47,3,FALSE))</f>
        <v xml:space="preserve"> </v>
      </c>
      <c r="L407" s="98" t="s">
        <v>1614</v>
      </c>
      <c r="M407" s="91"/>
      <c r="N407" s="99"/>
      <c r="O407" s="100">
        <v>71436457</v>
      </c>
      <c r="P407" s="101"/>
      <c r="Q407" s="102"/>
      <c r="R407" s="103"/>
      <c r="S407" s="100"/>
      <c r="T407" s="104">
        <f t="shared" ref="T407" si="397">+O407+Q407+S407</f>
        <v>71436457</v>
      </c>
      <c r="U407" s="132">
        <v>60362370</v>
      </c>
      <c r="V407" s="105"/>
      <c r="W407" s="105"/>
      <c r="X407" s="105"/>
      <c r="Y407" s="106"/>
      <c r="Z407" s="106"/>
      <c r="AA407" s="107"/>
      <c r="AB407" s="91"/>
      <c r="AC407" s="91" t="s">
        <v>1591</v>
      </c>
      <c r="AD407" s="91"/>
      <c r="AE407" s="91"/>
      <c r="AF407" s="108">
        <f t="shared" si="362"/>
        <v>0.84497989590945144</v>
      </c>
      <c r="AG407" s="109"/>
      <c r="AH407" s="130">
        <f>IF(SUMPRODUCT((A$14:A407=A407)*(B$14:B407=B407)*(C$14:C407=C407))&gt;1,0,1)</f>
        <v>0</v>
      </c>
      <c r="AI407" s="110" t="str">
        <f t="shared" ref="AI407" si="398">IFERROR(VLOOKUP(D407,tipo,1,FALSE),"NO")</f>
        <v>Otros gastos</v>
      </c>
      <c r="AJ407" s="110" t="str">
        <f t="shared" ref="AJ407" si="399">IFERROR(VLOOKUP(E407,modal,1,FALSE),"NO")</f>
        <v>NO</v>
      </c>
      <c r="AK407" s="111" t="str">
        <f>IFERROR(VLOOKUP(F407,Tipo!$C$12:$C$27,1,FALSE),"NO")</f>
        <v>NO</v>
      </c>
      <c r="AL407" s="110" t="str">
        <f t="shared" ref="AL407" si="400">IFERROR(VLOOKUP(H407,afectacion,1,FALSE),"NO")</f>
        <v>Funcionamiento</v>
      </c>
      <c r="AM407" s="110" t="str">
        <f t="shared" ref="AM407" si="401">IFERROR(VLOOKUP(I407,programa,1,FALSE),"NO")</f>
        <v>NO</v>
      </c>
      <c r="AN407" s="58"/>
      <c r="AO407" s="58"/>
      <c r="AP407" s="58"/>
    </row>
    <row r="408" spans="1:42" s="57" customFormat="1" ht="27" customHeight="1" x14ac:dyDescent="0.25">
      <c r="A408" s="91"/>
      <c r="B408" s="106">
        <v>2019</v>
      </c>
      <c r="C408" s="92"/>
      <c r="D408" s="112" t="s">
        <v>177</v>
      </c>
      <c r="E408" s="92"/>
      <c r="F408" s="93"/>
      <c r="G408" s="94" t="s">
        <v>1607</v>
      </c>
      <c r="H408" s="95" t="s">
        <v>155</v>
      </c>
      <c r="I408" s="96"/>
      <c r="J408" s="97" t="str">
        <f>IF(ISERROR(VLOOKUP(I408,Eje_Pilar!$C$2:$E$47,2,FALSE))," ",VLOOKUP(I408,Eje_Pilar!$C$2:$E$47,2,FALSE))</f>
        <v xml:space="preserve"> </v>
      </c>
      <c r="K408" s="97" t="str">
        <f>IF(ISERROR(VLOOKUP(I408,Eje_Pilar!$C$2:$E$47,3,FALSE))," ",VLOOKUP(I408,Eje_Pilar!$C$2:$E$47,3,FALSE))</f>
        <v xml:space="preserve"> </v>
      </c>
      <c r="L408" s="98" t="s">
        <v>1628</v>
      </c>
      <c r="M408" s="91"/>
      <c r="N408" s="99"/>
      <c r="O408" s="100">
        <v>150000000</v>
      </c>
      <c r="P408" s="101"/>
      <c r="Q408" s="102"/>
      <c r="R408" s="103"/>
      <c r="S408" s="100"/>
      <c r="T408" s="104">
        <f t="shared" ref="T408" si="402">+O408+Q408+S408</f>
        <v>150000000</v>
      </c>
      <c r="U408" s="132">
        <v>76003476</v>
      </c>
      <c r="V408" s="105"/>
      <c r="W408" s="105"/>
      <c r="X408" s="105"/>
      <c r="Y408" s="106"/>
      <c r="Z408" s="106"/>
      <c r="AA408" s="107"/>
      <c r="AB408" s="91"/>
      <c r="AC408" s="91" t="s">
        <v>1591</v>
      </c>
      <c r="AD408" s="91"/>
      <c r="AE408" s="91"/>
      <c r="AF408" s="108">
        <f t="shared" si="362"/>
        <v>0.50668983999999995</v>
      </c>
      <c r="AG408" s="109"/>
      <c r="AH408" s="130">
        <f>IF(SUMPRODUCT((A$14:A408=A408)*(B$14:B408=B408)*(C$14:C408=C408))&gt;1,0,1)</f>
        <v>0</v>
      </c>
      <c r="AI408" s="110" t="str">
        <f t="shared" ref="AI408" si="403">IFERROR(VLOOKUP(D408,tipo,1,FALSE),"NO")</f>
        <v>Otros gastos</v>
      </c>
      <c r="AJ408" s="110" t="str">
        <f t="shared" ref="AJ408" si="404">IFERROR(VLOOKUP(E408,modal,1,FALSE),"NO")</f>
        <v>NO</v>
      </c>
      <c r="AK408" s="111" t="str">
        <f>IFERROR(VLOOKUP(F408,Tipo!$C$12:$C$27,1,FALSE),"NO")</f>
        <v>NO</v>
      </c>
      <c r="AL408" s="110" t="str">
        <f t="shared" ref="AL408" si="405">IFERROR(VLOOKUP(H408,afectacion,1,FALSE),"NO")</f>
        <v>Funcionamiento</v>
      </c>
      <c r="AM408" s="110" t="str">
        <f t="shared" ref="AM408" si="406">IFERROR(VLOOKUP(I408,programa,1,FALSE),"NO")</f>
        <v>NO</v>
      </c>
      <c r="AN408" s="58"/>
      <c r="AO408" s="58"/>
      <c r="AP408" s="58"/>
    </row>
    <row r="409" spans="1:42" s="57" customFormat="1" ht="27" customHeight="1" x14ac:dyDescent="0.25">
      <c r="A409" s="91"/>
      <c r="B409" s="106">
        <v>2019</v>
      </c>
      <c r="C409" s="92"/>
      <c r="D409" s="112" t="s">
        <v>177</v>
      </c>
      <c r="E409" s="92"/>
      <c r="F409" s="93"/>
      <c r="G409" s="94" t="s">
        <v>1608</v>
      </c>
      <c r="H409" s="95" t="s">
        <v>155</v>
      </c>
      <c r="I409" s="96"/>
      <c r="J409" s="97" t="str">
        <f>IF(ISERROR(VLOOKUP(I409,Eje_Pilar!$C$2:$E$47,2,FALSE))," ",VLOOKUP(I409,Eje_Pilar!$C$2:$E$47,2,FALSE))</f>
        <v xml:space="preserve"> </v>
      </c>
      <c r="K409" s="97" t="str">
        <f>IF(ISERROR(VLOOKUP(I409,Eje_Pilar!$C$2:$E$47,3,FALSE))," ",VLOOKUP(I409,Eje_Pilar!$C$2:$E$47,3,FALSE))</f>
        <v xml:space="preserve"> </v>
      </c>
      <c r="L409" s="98" t="s">
        <v>1615</v>
      </c>
      <c r="M409" s="91"/>
      <c r="N409" s="99"/>
      <c r="O409" s="100">
        <v>115719950</v>
      </c>
      <c r="P409" s="101"/>
      <c r="Q409" s="102"/>
      <c r="R409" s="103"/>
      <c r="S409" s="100"/>
      <c r="T409" s="104">
        <f t="shared" ref="T409" si="407">+O409+Q409+S409</f>
        <v>115719950</v>
      </c>
      <c r="U409" s="132">
        <v>0</v>
      </c>
      <c r="V409" s="105"/>
      <c r="W409" s="105"/>
      <c r="X409" s="105"/>
      <c r="Y409" s="106"/>
      <c r="Z409" s="106"/>
      <c r="AA409" s="107"/>
      <c r="AB409" s="91"/>
      <c r="AC409" s="91" t="s">
        <v>1591</v>
      </c>
      <c r="AD409" s="91"/>
      <c r="AE409" s="91"/>
      <c r="AF409" s="108">
        <f t="shared" si="362"/>
        <v>0</v>
      </c>
      <c r="AG409" s="109"/>
      <c r="AH409" s="130">
        <f>IF(SUMPRODUCT((A$14:A409=A409)*(B$14:B409=B409)*(C$14:C409=C409))&gt;1,0,1)</f>
        <v>0</v>
      </c>
      <c r="AI409" s="110" t="str">
        <f t="shared" ref="AI409" si="408">IFERROR(VLOOKUP(D409,tipo,1,FALSE),"NO")</f>
        <v>Otros gastos</v>
      </c>
      <c r="AJ409" s="110" t="str">
        <f t="shared" ref="AJ409" si="409">IFERROR(VLOOKUP(E409,modal,1,FALSE),"NO")</f>
        <v>NO</v>
      </c>
      <c r="AK409" s="111" t="str">
        <f>IFERROR(VLOOKUP(F409,Tipo!$C$12:$C$27,1,FALSE),"NO")</f>
        <v>NO</v>
      </c>
      <c r="AL409" s="110" t="str">
        <f t="shared" ref="AL409" si="410">IFERROR(VLOOKUP(H409,afectacion,1,FALSE),"NO")</f>
        <v>Funcionamiento</v>
      </c>
      <c r="AM409" s="110" t="str">
        <f t="shared" ref="AM409" si="411">IFERROR(VLOOKUP(I409,programa,1,FALSE),"NO")</f>
        <v>NO</v>
      </c>
      <c r="AN409" s="58"/>
      <c r="AO409" s="58"/>
      <c r="AP409" s="58"/>
    </row>
    <row r="410" spans="1:42" s="57" customFormat="1" ht="27" customHeight="1" x14ac:dyDescent="0.25">
      <c r="A410" s="91"/>
      <c r="B410" s="106">
        <v>2019</v>
      </c>
      <c r="C410" s="92"/>
      <c r="D410" s="112" t="s">
        <v>177</v>
      </c>
      <c r="E410" s="92"/>
      <c r="F410" s="93"/>
      <c r="G410" s="94" t="s">
        <v>1609</v>
      </c>
      <c r="H410" s="95" t="s">
        <v>155</v>
      </c>
      <c r="I410" s="96"/>
      <c r="J410" s="97" t="str">
        <f>IF(ISERROR(VLOOKUP(I410,Eje_Pilar!$C$2:$E$47,2,FALSE))," ",VLOOKUP(I410,Eje_Pilar!$C$2:$E$47,2,FALSE))</f>
        <v xml:space="preserve"> </v>
      </c>
      <c r="K410" s="97" t="str">
        <f>IF(ISERROR(VLOOKUP(I410,Eje_Pilar!$C$2:$E$47,3,FALSE))," ",VLOOKUP(I410,Eje_Pilar!$C$2:$E$47,3,FALSE))</f>
        <v xml:space="preserve"> </v>
      </c>
      <c r="L410" s="98" t="s">
        <v>1629</v>
      </c>
      <c r="M410" s="91"/>
      <c r="N410" s="99"/>
      <c r="O410" s="100">
        <v>50356926</v>
      </c>
      <c r="P410" s="101"/>
      <c r="Q410" s="102"/>
      <c r="R410" s="103"/>
      <c r="S410" s="100"/>
      <c r="T410" s="104">
        <f t="shared" ref="T410" si="412">+O410+Q410+S410</f>
        <v>50356926</v>
      </c>
      <c r="U410" s="132">
        <v>50221296</v>
      </c>
      <c r="V410" s="105"/>
      <c r="W410" s="105"/>
      <c r="X410" s="105"/>
      <c r="Y410" s="106"/>
      <c r="Z410" s="106"/>
      <c r="AA410" s="107"/>
      <c r="AB410" s="91"/>
      <c r="AC410" s="91"/>
      <c r="AD410" s="91" t="s">
        <v>1591</v>
      </c>
      <c r="AE410" s="91"/>
      <c r="AF410" s="108">
        <f t="shared" si="362"/>
        <v>0.99730662669917536</v>
      </c>
      <c r="AG410" s="109"/>
      <c r="AH410" s="130">
        <f>IF(SUMPRODUCT((A$14:A410=A410)*(B$14:B410=B410)*(C$14:C410=C410))&gt;1,0,1)</f>
        <v>0</v>
      </c>
      <c r="AI410" s="110" t="str">
        <f t="shared" ref="AI410" si="413">IFERROR(VLOOKUP(D410,tipo,1,FALSE),"NO")</f>
        <v>Otros gastos</v>
      </c>
      <c r="AJ410" s="110" t="str">
        <f t="shared" ref="AJ410" si="414">IFERROR(VLOOKUP(E410,modal,1,FALSE),"NO")</f>
        <v>NO</v>
      </c>
      <c r="AK410" s="111" t="str">
        <f>IFERROR(VLOOKUP(F410,Tipo!$C$12:$C$27,1,FALSE),"NO")</f>
        <v>NO</v>
      </c>
      <c r="AL410" s="110" t="str">
        <f t="shared" ref="AL410" si="415">IFERROR(VLOOKUP(H410,afectacion,1,FALSE),"NO")</f>
        <v>Funcionamiento</v>
      </c>
      <c r="AM410" s="110" t="str">
        <f t="shared" ref="AM410" si="416">IFERROR(VLOOKUP(I410,programa,1,FALSE),"NO")</f>
        <v>NO</v>
      </c>
      <c r="AN410" s="58"/>
      <c r="AO410" s="58"/>
      <c r="AP410" s="58"/>
    </row>
    <row r="411" spans="1:42" s="57" customFormat="1" ht="27" customHeight="1" x14ac:dyDescent="0.25">
      <c r="A411" s="91"/>
      <c r="B411" s="106">
        <v>2019</v>
      </c>
      <c r="C411" s="92"/>
      <c r="D411" s="112" t="s">
        <v>177</v>
      </c>
      <c r="E411" s="92"/>
      <c r="F411" s="93"/>
      <c r="G411" s="94" t="s">
        <v>1610</v>
      </c>
      <c r="H411" s="95" t="s">
        <v>155</v>
      </c>
      <c r="I411" s="96"/>
      <c r="J411" s="97" t="str">
        <f>IF(ISERROR(VLOOKUP(I411,Eje_Pilar!$C$2:$E$47,2,FALSE))," ",VLOOKUP(I411,Eje_Pilar!$C$2:$E$47,2,FALSE))</f>
        <v xml:space="preserve"> </v>
      </c>
      <c r="K411" s="97" t="str">
        <f>IF(ISERROR(VLOOKUP(I411,Eje_Pilar!$C$2:$E$47,3,FALSE))," ",VLOOKUP(I411,Eje_Pilar!$C$2:$E$47,3,FALSE))</f>
        <v xml:space="preserve"> </v>
      </c>
      <c r="L411" s="98" t="s">
        <v>1630</v>
      </c>
      <c r="M411" s="91"/>
      <c r="N411" s="99"/>
      <c r="O411" s="100">
        <v>62261040</v>
      </c>
      <c r="P411" s="101"/>
      <c r="Q411" s="102"/>
      <c r="R411" s="103"/>
      <c r="S411" s="100"/>
      <c r="T411" s="104">
        <f t="shared" ref="T411" si="417">+O411+Q411+S411</f>
        <v>62261040</v>
      </c>
      <c r="U411" s="132">
        <v>62261040</v>
      </c>
      <c r="V411" s="105"/>
      <c r="W411" s="105"/>
      <c r="X411" s="105"/>
      <c r="Y411" s="106"/>
      <c r="Z411" s="106"/>
      <c r="AA411" s="107"/>
      <c r="AB411" s="91"/>
      <c r="AC411" s="91"/>
      <c r="AD411" s="91" t="s">
        <v>1591</v>
      </c>
      <c r="AE411" s="91"/>
      <c r="AF411" s="108">
        <f t="shared" si="362"/>
        <v>1</v>
      </c>
      <c r="AG411" s="109"/>
      <c r="AH411" s="130">
        <f>IF(SUMPRODUCT((A$14:A411=A411)*(B$14:B411=B411)*(C$14:C411=C411))&gt;1,0,1)</f>
        <v>0</v>
      </c>
      <c r="AI411" s="110" t="str">
        <f t="shared" ref="AI411" si="418">IFERROR(VLOOKUP(D411,tipo,1,FALSE),"NO")</f>
        <v>Otros gastos</v>
      </c>
      <c r="AJ411" s="110" t="str">
        <f t="shared" ref="AJ411" si="419">IFERROR(VLOOKUP(E411,modal,1,FALSE),"NO")</f>
        <v>NO</v>
      </c>
      <c r="AK411" s="111" t="str">
        <f>IFERROR(VLOOKUP(F411,Tipo!$C$12:$C$27,1,FALSE),"NO")</f>
        <v>NO</v>
      </c>
      <c r="AL411" s="110" t="str">
        <f t="shared" ref="AL411" si="420">IFERROR(VLOOKUP(H411,afectacion,1,FALSE),"NO")</f>
        <v>Funcionamiento</v>
      </c>
      <c r="AM411" s="110" t="str">
        <f t="shared" ref="AM411" si="421">IFERROR(VLOOKUP(I411,programa,1,FALSE),"NO")</f>
        <v>NO</v>
      </c>
      <c r="AN411" s="58"/>
      <c r="AO411" s="58"/>
      <c r="AP411" s="58"/>
    </row>
    <row r="412" spans="1:42" s="57" customFormat="1" ht="27" customHeight="1" x14ac:dyDescent="0.25">
      <c r="A412" s="91"/>
      <c r="B412" s="106">
        <v>2019</v>
      </c>
      <c r="C412" s="92"/>
      <c r="D412" s="112" t="s">
        <v>177</v>
      </c>
      <c r="E412" s="92"/>
      <c r="F412" s="93"/>
      <c r="G412" s="94" t="s">
        <v>1611</v>
      </c>
      <c r="H412" s="95" t="s">
        <v>155</v>
      </c>
      <c r="I412" s="96"/>
      <c r="J412" s="97" t="str">
        <f>IF(ISERROR(VLOOKUP(I412,Eje_Pilar!$C$2:$E$47,2,FALSE))," ",VLOOKUP(I412,Eje_Pilar!$C$2:$E$47,2,FALSE))</f>
        <v xml:space="preserve"> </v>
      </c>
      <c r="K412" s="97" t="str">
        <f>IF(ISERROR(VLOOKUP(I412,Eje_Pilar!$C$2:$E$47,3,FALSE))," ",VLOOKUP(I412,Eje_Pilar!$C$2:$E$47,3,FALSE))</f>
        <v xml:space="preserve"> </v>
      </c>
      <c r="L412" s="98" t="s">
        <v>1631</v>
      </c>
      <c r="M412" s="91"/>
      <c r="N412" s="99"/>
      <c r="O412" s="100">
        <v>8221930</v>
      </c>
      <c r="P412" s="101"/>
      <c r="Q412" s="102"/>
      <c r="R412" s="103"/>
      <c r="S412" s="100"/>
      <c r="T412" s="104">
        <f t="shared" ref="T412" si="422">+O412+Q412+S412</f>
        <v>8221930</v>
      </c>
      <c r="U412" s="132">
        <v>8154170</v>
      </c>
      <c r="V412" s="105"/>
      <c r="W412" s="105"/>
      <c r="X412" s="105"/>
      <c r="Y412" s="106"/>
      <c r="Z412" s="106"/>
      <c r="AA412" s="107"/>
      <c r="AB412" s="91"/>
      <c r="AC412" s="91" t="s">
        <v>1591</v>
      </c>
      <c r="AD412" s="91"/>
      <c r="AE412" s="91"/>
      <c r="AF412" s="108">
        <f t="shared" si="362"/>
        <v>0.99175862601603271</v>
      </c>
      <c r="AG412" s="109"/>
      <c r="AH412" s="130">
        <f>IF(SUMPRODUCT((A$14:A412=A412)*(B$14:B412=B412)*(C$14:C412=C412))&gt;1,0,1)</f>
        <v>0</v>
      </c>
      <c r="AI412" s="110" t="str">
        <f t="shared" ref="AI412" si="423">IFERROR(VLOOKUP(D412,tipo,1,FALSE),"NO")</f>
        <v>Otros gastos</v>
      </c>
      <c r="AJ412" s="110" t="str">
        <f t="shared" ref="AJ412" si="424">IFERROR(VLOOKUP(E412,modal,1,FALSE),"NO")</f>
        <v>NO</v>
      </c>
      <c r="AK412" s="111" t="str">
        <f>IFERROR(VLOOKUP(F412,Tipo!$C$12:$C$27,1,FALSE),"NO")</f>
        <v>NO</v>
      </c>
      <c r="AL412" s="110" t="str">
        <f t="shared" ref="AL412" si="425">IFERROR(VLOOKUP(H412,afectacion,1,FALSE),"NO")</f>
        <v>Funcionamiento</v>
      </c>
      <c r="AM412" s="110" t="str">
        <f t="shared" ref="AM412" si="426">IFERROR(VLOOKUP(I412,programa,1,FALSE),"NO")</f>
        <v>NO</v>
      </c>
      <c r="AN412" s="58"/>
      <c r="AO412" s="58"/>
      <c r="AP412" s="58"/>
    </row>
    <row r="413" spans="1:42" s="57" customFormat="1" ht="27" customHeight="1" x14ac:dyDescent="0.25">
      <c r="A413" s="91"/>
      <c r="B413" s="106"/>
      <c r="C413" s="92"/>
      <c r="D413" s="112"/>
      <c r="E413" s="92"/>
      <c r="F413" s="93"/>
      <c r="G413" s="94"/>
      <c r="H413" s="95"/>
      <c r="I413" s="96"/>
      <c r="J413" s="97" t="str">
        <f>IF(ISERROR(VLOOKUP(I413,Eje_Pilar!$C$2:$E$47,2,FALSE))," ",VLOOKUP(I413,Eje_Pilar!$C$2:$E$47,2,FALSE))</f>
        <v xml:space="preserve"> </v>
      </c>
      <c r="K413" s="97" t="str">
        <f>IF(ISERROR(VLOOKUP(I413,Eje_Pilar!$C$2:$E$47,3,FALSE))," ",VLOOKUP(I413,Eje_Pilar!$C$2:$E$47,3,FALSE))</f>
        <v xml:space="preserve"> </v>
      </c>
      <c r="L413" s="98"/>
      <c r="M413" s="91"/>
      <c r="N413" s="99"/>
      <c r="O413" s="100"/>
      <c r="P413" s="101"/>
      <c r="Q413" s="102"/>
      <c r="R413" s="103"/>
      <c r="S413" s="100"/>
      <c r="T413" s="104">
        <f t="shared" ref="T413" si="427">+O413+Q413+S413</f>
        <v>0</v>
      </c>
      <c r="U413" s="132"/>
      <c r="V413" s="105"/>
      <c r="W413" s="105"/>
      <c r="X413" s="105"/>
      <c r="Y413" s="106"/>
      <c r="Z413" s="106"/>
      <c r="AA413" s="107"/>
      <c r="AB413" s="91"/>
      <c r="AC413" s="91"/>
      <c r="AD413" s="91"/>
      <c r="AE413" s="91"/>
      <c r="AF413" s="108" t="str">
        <f t="shared" si="362"/>
        <v>-</v>
      </c>
      <c r="AG413" s="109"/>
      <c r="AH413" s="130">
        <f>IF(SUMPRODUCT((A$14:A413=A413)*(B$14:B413=B413)*(C$14:C413=C413))&gt;1,0,1)</f>
        <v>1</v>
      </c>
      <c r="AI413" s="110" t="str">
        <f t="shared" ref="AI413" si="428">IFERROR(VLOOKUP(D413,tipo,1,FALSE),"NO")</f>
        <v>NO</v>
      </c>
      <c r="AJ413" s="110" t="str">
        <f t="shared" ref="AJ413" si="429">IFERROR(VLOOKUP(E413,modal,1,FALSE),"NO")</f>
        <v>NO</v>
      </c>
      <c r="AK413" s="111" t="str">
        <f>IFERROR(VLOOKUP(F413,Tipo!$C$12:$C$27,1,FALSE),"NO")</f>
        <v>NO</v>
      </c>
      <c r="AL413" s="110" t="str">
        <f t="shared" ref="AL413" si="430">IFERROR(VLOOKUP(H413,afectacion,1,FALSE),"NO")</f>
        <v>NO</v>
      </c>
      <c r="AM413" s="110" t="str">
        <f t="shared" ref="AM413" si="431">IFERROR(VLOOKUP(I413,programa,1,FALSE),"NO")</f>
        <v>NO</v>
      </c>
      <c r="AN413" s="58"/>
      <c r="AO413" s="58"/>
      <c r="AP413" s="58"/>
    </row>
    <row r="414" spans="1:42" s="57" customFormat="1" ht="27" customHeight="1" x14ac:dyDescent="0.25">
      <c r="A414" s="91"/>
      <c r="B414" s="106"/>
      <c r="C414" s="92"/>
      <c r="D414" s="112"/>
      <c r="E414" s="92"/>
      <c r="F414" s="93"/>
      <c r="G414" s="94"/>
      <c r="H414" s="95"/>
      <c r="I414" s="96"/>
      <c r="J414" s="97" t="str">
        <f>IF(ISERROR(VLOOKUP(I414,Eje_Pilar!$C$2:$E$47,2,FALSE))," ",VLOOKUP(I414,Eje_Pilar!$C$2:$E$47,2,FALSE))</f>
        <v xml:space="preserve"> </v>
      </c>
      <c r="K414" s="97" t="str">
        <f>IF(ISERROR(VLOOKUP(I414,Eje_Pilar!$C$2:$E$47,3,FALSE))," ",VLOOKUP(I414,Eje_Pilar!$C$2:$E$47,3,FALSE))</f>
        <v xml:space="preserve"> </v>
      </c>
      <c r="L414" s="98"/>
      <c r="M414" s="91"/>
      <c r="N414" s="99"/>
      <c r="O414" s="100"/>
      <c r="P414" s="101"/>
      <c r="Q414" s="102"/>
      <c r="R414" s="103"/>
      <c r="S414" s="100"/>
      <c r="T414" s="104">
        <f t="shared" ref="T414" si="432">+O414+Q414+S414</f>
        <v>0</v>
      </c>
      <c r="U414" s="132"/>
      <c r="V414" s="105"/>
      <c r="W414" s="105"/>
      <c r="X414" s="105"/>
      <c r="Y414" s="106"/>
      <c r="Z414" s="106"/>
      <c r="AA414" s="107"/>
      <c r="AB414" s="91"/>
      <c r="AC414" s="91"/>
      <c r="AD414" s="91"/>
      <c r="AE414" s="91"/>
      <c r="AF414" s="108" t="str">
        <f t="shared" si="362"/>
        <v>-</v>
      </c>
      <c r="AG414" s="109"/>
      <c r="AH414" s="130">
        <f>IF(SUMPRODUCT((A$14:A414=A414)*(B$14:B414=B414)*(C$14:C414=C414))&gt;1,0,1)</f>
        <v>0</v>
      </c>
      <c r="AI414" s="110" t="str">
        <f t="shared" ref="AI414" si="433">IFERROR(VLOOKUP(D414,tipo,1,FALSE),"NO")</f>
        <v>NO</v>
      </c>
      <c r="AJ414" s="110" t="str">
        <f t="shared" ref="AJ414" si="434">IFERROR(VLOOKUP(E414,modal,1,FALSE),"NO")</f>
        <v>NO</v>
      </c>
      <c r="AK414" s="111" t="str">
        <f>IFERROR(VLOOKUP(F414,Tipo!$C$12:$C$27,1,FALSE),"NO")</f>
        <v>NO</v>
      </c>
      <c r="AL414" s="110" t="str">
        <f t="shared" ref="AL414" si="435">IFERROR(VLOOKUP(H414,afectacion,1,FALSE),"NO")</f>
        <v>NO</v>
      </c>
      <c r="AM414" s="110" t="str">
        <f t="shared" ref="AM414" si="436">IFERROR(VLOOKUP(I414,programa,1,FALSE),"NO")</f>
        <v>NO</v>
      </c>
      <c r="AN414" s="58"/>
      <c r="AO414" s="58"/>
      <c r="AP414" s="58"/>
    </row>
    <row r="415" spans="1:42" s="57" customFormat="1" ht="27" customHeight="1" x14ac:dyDescent="0.25">
      <c r="A415" s="91"/>
      <c r="B415" s="106"/>
      <c r="C415" s="92"/>
      <c r="D415" s="112"/>
      <c r="E415" s="92"/>
      <c r="F415" s="93"/>
      <c r="G415" s="94"/>
      <c r="H415" s="95"/>
      <c r="I415" s="96"/>
      <c r="J415" s="97" t="str">
        <f>IF(ISERROR(VLOOKUP(I415,Eje_Pilar!$C$2:$E$47,2,FALSE))," ",VLOOKUP(I415,Eje_Pilar!$C$2:$E$47,2,FALSE))</f>
        <v xml:space="preserve"> </v>
      </c>
      <c r="K415" s="97" t="str">
        <f>IF(ISERROR(VLOOKUP(I415,Eje_Pilar!$C$2:$E$47,3,FALSE))," ",VLOOKUP(I415,Eje_Pilar!$C$2:$E$47,3,FALSE))</f>
        <v xml:space="preserve"> </v>
      </c>
      <c r="L415" s="98"/>
      <c r="M415" s="91"/>
      <c r="N415" s="99"/>
      <c r="O415" s="100"/>
      <c r="P415" s="101"/>
      <c r="Q415" s="102"/>
      <c r="R415" s="103"/>
      <c r="S415" s="100"/>
      <c r="T415" s="104">
        <f t="shared" ref="T415" si="437">+O415+Q415+S415</f>
        <v>0</v>
      </c>
      <c r="U415" s="132"/>
      <c r="V415" s="105"/>
      <c r="W415" s="105"/>
      <c r="X415" s="105"/>
      <c r="Y415" s="106"/>
      <c r="Z415" s="106"/>
      <c r="AA415" s="107"/>
      <c r="AB415" s="91"/>
      <c r="AC415" s="91"/>
      <c r="AD415" s="91"/>
      <c r="AE415" s="91"/>
      <c r="AF415" s="108" t="str">
        <f t="shared" si="362"/>
        <v>-</v>
      </c>
      <c r="AG415" s="109"/>
      <c r="AH415" s="130">
        <f>IF(SUMPRODUCT((A$14:A415=A415)*(B$14:B415=B415)*(C$14:C415=C415))&gt;1,0,1)</f>
        <v>0</v>
      </c>
      <c r="AI415" s="110" t="str">
        <f t="shared" ref="AI415" si="438">IFERROR(VLOOKUP(D415,tipo,1,FALSE),"NO")</f>
        <v>NO</v>
      </c>
      <c r="AJ415" s="110" t="str">
        <f t="shared" ref="AJ415" si="439">IFERROR(VLOOKUP(E415,modal,1,FALSE),"NO")</f>
        <v>NO</v>
      </c>
      <c r="AK415" s="111" t="str">
        <f>IFERROR(VLOOKUP(F415,Tipo!$C$12:$C$27,1,FALSE),"NO")</f>
        <v>NO</v>
      </c>
      <c r="AL415" s="110" t="str">
        <f t="shared" ref="AL415" si="440">IFERROR(VLOOKUP(H415,afectacion,1,FALSE),"NO")</f>
        <v>NO</v>
      </c>
      <c r="AM415" s="110" t="str">
        <f t="shared" ref="AM415" si="441">IFERROR(VLOOKUP(I415,programa,1,FALSE),"NO")</f>
        <v>NO</v>
      </c>
      <c r="AN415" s="58"/>
      <c r="AO415" s="58"/>
      <c r="AP415" s="58"/>
    </row>
    <row r="416" spans="1:42" s="57" customFormat="1" ht="27" customHeight="1" x14ac:dyDescent="0.25">
      <c r="A416" s="91"/>
      <c r="B416" s="106"/>
      <c r="C416" s="92"/>
      <c r="D416" s="112"/>
      <c r="E416" s="92"/>
      <c r="F416" s="93"/>
      <c r="G416" s="94"/>
      <c r="H416" s="95"/>
      <c r="I416" s="96"/>
      <c r="J416" s="97" t="str">
        <f>IF(ISERROR(VLOOKUP(I416,Eje_Pilar!$C$2:$E$47,2,FALSE))," ",VLOOKUP(I416,Eje_Pilar!$C$2:$E$47,2,FALSE))</f>
        <v xml:space="preserve"> </v>
      </c>
      <c r="K416" s="97" t="str">
        <f>IF(ISERROR(VLOOKUP(I416,Eje_Pilar!$C$2:$E$47,3,FALSE))," ",VLOOKUP(I416,Eje_Pilar!$C$2:$E$47,3,FALSE))</f>
        <v xml:space="preserve"> </v>
      </c>
      <c r="L416" s="98"/>
      <c r="M416" s="91"/>
      <c r="N416" s="99"/>
      <c r="O416" s="100"/>
      <c r="P416" s="101"/>
      <c r="Q416" s="102"/>
      <c r="R416" s="103"/>
      <c r="S416" s="100"/>
      <c r="T416" s="104">
        <f t="shared" ref="T416" si="442">+O416+Q416+S416</f>
        <v>0</v>
      </c>
      <c r="U416" s="132"/>
      <c r="V416" s="105"/>
      <c r="W416" s="105"/>
      <c r="X416" s="105"/>
      <c r="Y416" s="106"/>
      <c r="Z416" s="106"/>
      <c r="AA416" s="107"/>
      <c r="AB416" s="91"/>
      <c r="AC416" s="91"/>
      <c r="AD416" s="91"/>
      <c r="AE416" s="91"/>
      <c r="AF416" s="108" t="str">
        <f t="shared" si="362"/>
        <v>-</v>
      </c>
      <c r="AG416" s="109"/>
      <c r="AH416" s="130">
        <f>IF(SUMPRODUCT((A$14:A416=A416)*(B$14:B416=B416)*(C$14:C416=C416))&gt;1,0,1)</f>
        <v>0</v>
      </c>
      <c r="AI416" s="110" t="str">
        <f t="shared" ref="AI416" si="443">IFERROR(VLOOKUP(D416,tipo,1,FALSE),"NO")</f>
        <v>NO</v>
      </c>
      <c r="AJ416" s="110" t="str">
        <f t="shared" ref="AJ416" si="444">IFERROR(VLOOKUP(E416,modal,1,FALSE),"NO")</f>
        <v>NO</v>
      </c>
      <c r="AK416" s="111" t="str">
        <f>IFERROR(VLOOKUP(F416,Tipo!$C$12:$C$27,1,FALSE),"NO")</f>
        <v>NO</v>
      </c>
      <c r="AL416" s="110" t="str">
        <f t="shared" ref="AL416" si="445">IFERROR(VLOOKUP(H416,afectacion,1,FALSE),"NO")</f>
        <v>NO</v>
      </c>
      <c r="AM416" s="110" t="str">
        <f t="shared" ref="AM416" si="446">IFERROR(VLOOKUP(I416,programa,1,FALSE),"NO")</f>
        <v>NO</v>
      </c>
      <c r="AN416" s="58"/>
      <c r="AO416" s="58"/>
      <c r="AP416" s="58"/>
    </row>
    <row r="417" spans="1:42" s="57" customFormat="1" ht="27" customHeight="1" x14ac:dyDescent="0.25">
      <c r="A417" s="91"/>
      <c r="B417" s="106"/>
      <c r="C417" s="92"/>
      <c r="D417" s="112"/>
      <c r="E417" s="92"/>
      <c r="F417" s="93"/>
      <c r="G417" s="94"/>
      <c r="H417" s="95"/>
      <c r="I417" s="96"/>
      <c r="J417" s="97" t="str">
        <f>IF(ISERROR(VLOOKUP(I417,Eje_Pilar!$C$2:$E$47,2,FALSE))," ",VLOOKUP(I417,Eje_Pilar!$C$2:$E$47,2,FALSE))</f>
        <v xml:space="preserve"> </v>
      </c>
      <c r="K417" s="97" t="str">
        <f>IF(ISERROR(VLOOKUP(I417,Eje_Pilar!$C$2:$E$47,3,FALSE))," ",VLOOKUP(I417,Eje_Pilar!$C$2:$E$47,3,FALSE))</f>
        <v xml:space="preserve"> </v>
      </c>
      <c r="L417" s="98"/>
      <c r="M417" s="91"/>
      <c r="N417" s="99"/>
      <c r="O417" s="100"/>
      <c r="P417" s="101"/>
      <c r="Q417" s="102"/>
      <c r="R417" s="103"/>
      <c r="S417" s="100"/>
      <c r="T417" s="104">
        <f t="shared" ref="T417" si="447">+O417+Q417+S417</f>
        <v>0</v>
      </c>
      <c r="U417" s="132"/>
      <c r="V417" s="105"/>
      <c r="W417" s="105"/>
      <c r="X417" s="105"/>
      <c r="Y417" s="106"/>
      <c r="Z417" s="106"/>
      <c r="AA417" s="107"/>
      <c r="AB417" s="91"/>
      <c r="AC417" s="91"/>
      <c r="AD417" s="91"/>
      <c r="AE417" s="91"/>
      <c r="AF417" s="108" t="str">
        <f t="shared" si="362"/>
        <v>-</v>
      </c>
      <c r="AG417" s="109"/>
      <c r="AH417" s="130">
        <f>IF(SUMPRODUCT((A$14:A417=A417)*(B$14:B417=B417)*(C$14:C417=C417))&gt;1,0,1)</f>
        <v>0</v>
      </c>
      <c r="AI417" s="110" t="str">
        <f t="shared" ref="AI417" si="448">IFERROR(VLOOKUP(D417,tipo,1,FALSE),"NO")</f>
        <v>NO</v>
      </c>
      <c r="AJ417" s="110" t="str">
        <f t="shared" ref="AJ417" si="449">IFERROR(VLOOKUP(E417,modal,1,FALSE),"NO")</f>
        <v>NO</v>
      </c>
      <c r="AK417" s="111" t="str">
        <f>IFERROR(VLOOKUP(F417,Tipo!$C$12:$C$27,1,FALSE),"NO")</f>
        <v>NO</v>
      </c>
      <c r="AL417" s="110" t="str">
        <f t="shared" ref="AL417" si="450">IFERROR(VLOOKUP(H417,afectacion,1,FALSE),"NO")</f>
        <v>NO</v>
      </c>
      <c r="AM417" s="110" t="str">
        <f t="shared" ref="AM417" si="451">IFERROR(VLOOKUP(I417,programa,1,FALSE),"NO")</f>
        <v>NO</v>
      </c>
      <c r="AN417" s="58"/>
      <c r="AO417" s="58"/>
      <c r="AP417" s="58"/>
    </row>
    <row r="418" spans="1:42" s="57" customFormat="1" ht="27" customHeight="1" x14ac:dyDescent="0.25">
      <c r="A418" s="91"/>
      <c r="B418" s="106"/>
      <c r="C418" s="92"/>
      <c r="D418" s="112"/>
      <c r="E418" s="92"/>
      <c r="F418" s="93"/>
      <c r="G418" s="94"/>
      <c r="H418" s="95"/>
      <c r="I418" s="96"/>
      <c r="J418" s="97" t="str">
        <f>IF(ISERROR(VLOOKUP(I418,Eje_Pilar!$C$2:$E$47,2,FALSE))," ",VLOOKUP(I418,Eje_Pilar!$C$2:$E$47,2,FALSE))</f>
        <v xml:space="preserve"> </v>
      </c>
      <c r="K418" s="97" t="str">
        <f>IF(ISERROR(VLOOKUP(I418,Eje_Pilar!$C$2:$E$47,3,FALSE))," ",VLOOKUP(I418,Eje_Pilar!$C$2:$E$47,3,FALSE))</f>
        <v xml:space="preserve"> </v>
      </c>
      <c r="L418" s="98"/>
      <c r="M418" s="91"/>
      <c r="N418" s="99"/>
      <c r="O418" s="100"/>
      <c r="P418" s="101"/>
      <c r="Q418" s="102"/>
      <c r="R418" s="103"/>
      <c r="S418" s="100"/>
      <c r="T418" s="104">
        <f t="shared" ref="T418" si="452">+O418+Q418+S418</f>
        <v>0</v>
      </c>
      <c r="U418" s="132"/>
      <c r="V418" s="105"/>
      <c r="W418" s="105"/>
      <c r="X418" s="105"/>
      <c r="Y418" s="106"/>
      <c r="Z418" s="106"/>
      <c r="AA418" s="107"/>
      <c r="AB418" s="91"/>
      <c r="AC418" s="91"/>
      <c r="AD418" s="91"/>
      <c r="AE418" s="91"/>
      <c r="AF418" s="108" t="str">
        <f t="shared" si="362"/>
        <v>-</v>
      </c>
      <c r="AG418" s="109"/>
      <c r="AH418" s="130">
        <f>IF(SUMPRODUCT((A$14:A418=A418)*(B$14:B418=B418)*(C$14:C418=C418))&gt;1,0,1)</f>
        <v>0</v>
      </c>
      <c r="AI418" s="110" t="str">
        <f t="shared" ref="AI418" si="453">IFERROR(VLOOKUP(D418,tipo,1,FALSE),"NO")</f>
        <v>NO</v>
      </c>
      <c r="AJ418" s="110" t="str">
        <f t="shared" ref="AJ418" si="454">IFERROR(VLOOKUP(E418,modal,1,FALSE),"NO")</f>
        <v>NO</v>
      </c>
      <c r="AK418" s="111" t="str">
        <f>IFERROR(VLOOKUP(F418,Tipo!$C$12:$C$27,1,FALSE),"NO")</f>
        <v>NO</v>
      </c>
      <c r="AL418" s="110" t="str">
        <f t="shared" ref="AL418" si="455">IFERROR(VLOOKUP(H418,afectacion,1,FALSE),"NO")</f>
        <v>NO</v>
      </c>
      <c r="AM418" s="110" t="str">
        <f t="shared" ref="AM418" si="456">IFERROR(VLOOKUP(I418,programa,1,FALSE),"NO")</f>
        <v>NO</v>
      </c>
      <c r="AN418" s="58"/>
      <c r="AO418" s="58"/>
      <c r="AP418" s="58"/>
    </row>
    <row r="419" spans="1:42" s="57" customFormat="1" ht="27" customHeight="1" x14ac:dyDescent="0.25">
      <c r="A419" s="91"/>
      <c r="B419" s="106"/>
      <c r="C419" s="92"/>
      <c r="D419" s="112"/>
      <c r="E419" s="92"/>
      <c r="F419" s="93"/>
      <c r="G419" s="94"/>
      <c r="H419" s="95"/>
      <c r="I419" s="96"/>
      <c r="J419" s="97" t="str">
        <f>IF(ISERROR(VLOOKUP(I419,Eje_Pilar!$C$2:$E$47,2,FALSE))," ",VLOOKUP(I419,Eje_Pilar!$C$2:$E$47,2,FALSE))</f>
        <v xml:space="preserve"> </v>
      </c>
      <c r="K419" s="97" t="str">
        <f>IF(ISERROR(VLOOKUP(I419,Eje_Pilar!$C$2:$E$47,3,FALSE))," ",VLOOKUP(I419,Eje_Pilar!$C$2:$E$47,3,FALSE))</f>
        <v xml:space="preserve"> </v>
      </c>
      <c r="L419" s="98"/>
      <c r="M419" s="91"/>
      <c r="N419" s="99"/>
      <c r="O419" s="100"/>
      <c r="P419" s="101"/>
      <c r="Q419" s="102"/>
      <c r="R419" s="103"/>
      <c r="S419" s="100"/>
      <c r="T419" s="104">
        <f t="shared" ref="T419" si="457">+O419+Q419+S419</f>
        <v>0</v>
      </c>
      <c r="U419" s="132"/>
      <c r="V419" s="105"/>
      <c r="W419" s="105"/>
      <c r="X419" s="105"/>
      <c r="Y419" s="106"/>
      <c r="Z419" s="106"/>
      <c r="AA419" s="107"/>
      <c r="AB419" s="91"/>
      <c r="AC419" s="91"/>
      <c r="AD419" s="91"/>
      <c r="AE419" s="91"/>
      <c r="AF419" s="108" t="str">
        <f t="shared" si="362"/>
        <v>-</v>
      </c>
      <c r="AG419" s="109"/>
      <c r="AH419" s="130">
        <f>IF(SUMPRODUCT((A$14:A419=A419)*(B$14:B419=B419)*(C$14:C419=C419))&gt;1,0,1)</f>
        <v>0</v>
      </c>
      <c r="AI419" s="110" t="str">
        <f t="shared" ref="AI419" si="458">IFERROR(VLOOKUP(D419,tipo,1,FALSE),"NO")</f>
        <v>NO</v>
      </c>
      <c r="AJ419" s="110" t="str">
        <f t="shared" ref="AJ419" si="459">IFERROR(VLOOKUP(E419,modal,1,FALSE),"NO")</f>
        <v>NO</v>
      </c>
      <c r="AK419" s="111" t="str">
        <f>IFERROR(VLOOKUP(F419,Tipo!$C$12:$C$27,1,FALSE),"NO")</f>
        <v>NO</v>
      </c>
      <c r="AL419" s="110" t="str">
        <f t="shared" ref="AL419" si="460">IFERROR(VLOOKUP(H419,afectacion,1,FALSE),"NO")</f>
        <v>NO</v>
      </c>
      <c r="AM419" s="110" t="str">
        <f t="shared" ref="AM419" si="461">IFERROR(VLOOKUP(I419,programa,1,FALSE),"NO")</f>
        <v>NO</v>
      </c>
      <c r="AN419" s="58"/>
      <c r="AO419" s="58"/>
      <c r="AP419" s="58"/>
    </row>
    <row r="420" spans="1:42" s="57" customFormat="1" ht="27" customHeight="1" x14ac:dyDescent="0.25">
      <c r="A420" s="91"/>
      <c r="B420" s="106"/>
      <c r="C420" s="92"/>
      <c r="D420" s="112"/>
      <c r="E420" s="92"/>
      <c r="F420" s="93"/>
      <c r="G420" s="94"/>
      <c r="H420" s="95"/>
      <c r="I420" s="96"/>
      <c r="J420" s="97" t="str">
        <f>IF(ISERROR(VLOOKUP(I420,Eje_Pilar!$C$2:$E$47,2,FALSE))," ",VLOOKUP(I420,Eje_Pilar!$C$2:$E$47,2,FALSE))</f>
        <v xml:space="preserve"> </v>
      </c>
      <c r="K420" s="97" t="str">
        <f>IF(ISERROR(VLOOKUP(I420,Eje_Pilar!$C$2:$E$47,3,FALSE))," ",VLOOKUP(I420,Eje_Pilar!$C$2:$E$47,3,FALSE))</f>
        <v xml:space="preserve"> </v>
      </c>
      <c r="L420" s="98"/>
      <c r="M420" s="91"/>
      <c r="N420" s="99"/>
      <c r="O420" s="100"/>
      <c r="P420" s="101"/>
      <c r="Q420" s="102"/>
      <c r="R420" s="103"/>
      <c r="S420" s="100"/>
      <c r="T420" s="104">
        <f t="shared" ref="T420" si="462">+O420+Q420+S420</f>
        <v>0</v>
      </c>
      <c r="U420" s="132"/>
      <c r="V420" s="105"/>
      <c r="W420" s="105"/>
      <c r="X420" s="105"/>
      <c r="Y420" s="106"/>
      <c r="Z420" s="106"/>
      <c r="AA420" s="107"/>
      <c r="AB420" s="91"/>
      <c r="AC420" s="91"/>
      <c r="AD420" s="91"/>
      <c r="AE420" s="91"/>
      <c r="AF420" s="108" t="str">
        <f t="shared" si="362"/>
        <v>-</v>
      </c>
      <c r="AG420" s="109"/>
      <c r="AH420" s="130">
        <f>IF(SUMPRODUCT((A$14:A420=A420)*(B$14:B420=B420)*(C$14:C420=C420))&gt;1,0,1)</f>
        <v>0</v>
      </c>
      <c r="AI420" s="110" t="str">
        <f t="shared" ref="AI420" si="463">IFERROR(VLOOKUP(D420,tipo,1,FALSE),"NO")</f>
        <v>NO</v>
      </c>
      <c r="AJ420" s="110" t="str">
        <f t="shared" ref="AJ420" si="464">IFERROR(VLOOKUP(E420,modal,1,FALSE),"NO")</f>
        <v>NO</v>
      </c>
      <c r="AK420" s="111" t="str">
        <f>IFERROR(VLOOKUP(F420,Tipo!$C$12:$C$27,1,FALSE),"NO")</f>
        <v>NO</v>
      </c>
      <c r="AL420" s="110" t="str">
        <f t="shared" ref="AL420" si="465">IFERROR(VLOOKUP(H420,afectacion,1,FALSE),"NO")</f>
        <v>NO</v>
      </c>
      <c r="AM420" s="110" t="str">
        <f t="shared" ref="AM420" si="466">IFERROR(VLOOKUP(I420,programa,1,FALSE),"NO")</f>
        <v>NO</v>
      </c>
      <c r="AN420" s="58"/>
      <c r="AO420" s="58"/>
      <c r="AP420" s="58"/>
    </row>
    <row r="421" spans="1:42" s="57" customFormat="1" ht="27" customHeight="1" x14ac:dyDescent="0.25">
      <c r="A421" s="91"/>
      <c r="B421" s="106"/>
      <c r="C421" s="92"/>
      <c r="D421" s="112"/>
      <c r="E421" s="92"/>
      <c r="F421" s="93"/>
      <c r="G421" s="94"/>
      <c r="H421" s="95"/>
      <c r="I421" s="96"/>
      <c r="J421" s="97" t="str">
        <f>IF(ISERROR(VLOOKUP(I421,Eje_Pilar!$C$2:$E$47,2,FALSE))," ",VLOOKUP(I421,Eje_Pilar!$C$2:$E$47,2,FALSE))</f>
        <v xml:space="preserve"> </v>
      </c>
      <c r="K421" s="97" t="str">
        <f>IF(ISERROR(VLOOKUP(I421,Eje_Pilar!$C$2:$E$47,3,FALSE))," ",VLOOKUP(I421,Eje_Pilar!$C$2:$E$47,3,FALSE))</f>
        <v xml:space="preserve"> </v>
      </c>
      <c r="L421" s="98"/>
      <c r="M421" s="91"/>
      <c r="N421" s="99"/>
      <c r="O421" s="100"/>
      <c r="P421" s="101"/>
      <c r="Q421" s="102"/>
      <c r="R421" s="103"/>
      <c r="S421" s="100"/>
      <c r="T421" s="104">
        <f t="shared" ref="T421" si="467">+O421+Q421+S421</f>
        <v>0</v>
      </c>
      <c r="U421" s="132"/>
      <c r="V421" s="105"/>
      <c r="W421" s="105"/>
      <c r="X421" s="105"/>
      <c r="Y421" s="106"/>
      <c r="Z421" s="106"/>
      <c r="AA421" s="107"/>
      <c r="AB421" s="91"/>
      <c r="AC421" s="91"/>
      <c r="AD421" s="91"/>
      <c r="AE421" s="91"/>
      <c r="AF421" s="108" t="str">
        <f t="shared" si="362"/>
        <v>-</v>
      </c>
      <c r="AG421" s="109"/>
      <c r="AH421" s="130">
        <f>IF(SUMPRODUCT((A$14:A421=A421)*(B$14:B421=B421)*(C$14:C421=C421))&gt;1,0,1)</f>
        <v>0</v>
      </c>
      <c r="AI421" s="110" t="str">
        <f t="shared" ref="AI421" si="468">IFERROR(VLOOKUP(D421,tipo,1,FALSE),"NO")</f>
        <v>NO</v>
      </c>
      <c r="AJ421" s="110" t="str">
        <f t="shared" ref="AJ421" si="469">IFERROR(VLOOKUP(E421,modal,1,FALSE),"NO")</f>
        <v>NO</v>
      </c>
      <c r="AK421" s="111" t="str">
        <f>IFERROR(VLOOKUP(F421,Tipo!$C$12:$C$27,1,FALSE),"NO")</f>
        <v>NO</v>
      </c>
      <c r="AL421" s="110" t="str">
        <f t="shared" ref="AL421" si="470">IFERROR(VLOOKUP(H421,afectacion,1,FALSE),"NO")</f>
        <v>NO</v>
      </c>
      <c r="AM421" s="110" t="str">
        <f t="shared" ref="AM421" si="471">IFERROR(VLOOKUP(I421,programa,1,FALSE),"NO")</f>
        <v>NO</v>
      </c>
      <c r="AN421" s="58"/>
      <c r="AO421" s="58"/>
      <c r="AP421" s="58"/>
    </row>
    <row r="422" spans="1:42" s="57" customFormat="1" ht="27" customHeight="1" x14ac:dyDescent="0.25">
      <c r="A422" s="91"/>
      <c r="B422" s="106"/>
      <c r="C422" s="92"/>
      <c r="D422" s="112"/>
      <c r="E422" s="92"/>
      <c r="F422" s="93"/>
      <c r="G422" s="94"/>
      <c r="H422" s="95"/>
      <c r="I422" s="96"/>
      <c r="J422" s="97" t="str">
        <f>IF(ISERROR(VLOOKUP(I422,Eje_Pilar!$C$2:$E$47,2,FALSE))," ",VLOOKUP(I422,Eje_Pilar!$C$2:$E$47,2,FALSE))</f>
        <v xml:space="preserve"> </v>
      </c>
      <c r="K422" s="97" t="str">
        <f>IF(ISERROR(VLOOKUP(I422,Eje_Pilar!$C$2:$E$47,3,FALSE))," ",VLOOKUP(I422,Eje_Pilar!$C$2:$E$47,3,FALSE))</f>
        <v xml:space="preserve"> </v>
      </c>
      <c r="L422" s="98"/>
      <c r="M422" s="91"/>
      <c r="N422" s="99"/>
      <c r="O422" s="100"/>
      <c r="P422" s="101"/>
      <c r="Q422" s="102"/>
      <c r="R422" s="103"/>
      <c r="S422" s="100"/>
      <c r="T422" s="104">
        <f t="shared" ref="T422" si="472">+O422+Q422+S422</f>
        <v>0</v>
      </c>
      <c r="U422" s="132"/>
      <c r="V422" s="105"/>
      <c r="W422" s="105"/>
      <c r="X422" s="105"/>
      <c r="Y422" s="106"/>
      <c r="Z422" s="106"/>
      <c r="AA422" s="107"/>
      <c r="AB422" s="91"/>
      <c r="AC422" s="91"/>
      <c r="AD422" s="91"/>
      <c r="AE422" s="91"/>
      <c r="AF422" s="108" t="str">
        <f t="shared" si="362"/>
        <v>-</v>
      </c>
      <c r="AG422" s="109"/>
      <c r="AH422" s="130">
        <f>IF(SUMPRODUCT((A$14:A422=A422)*(B$14:B422=B422)*(C$14:C422=C422))&gt;1,0,1)</f>
        <v>0</v>
      </c>
      <c r="AI422" s="110" t="str">
        <f t="shared" ref="AI422" si="473">IFERROR(VLOOKUP(D422,tipo,1,FALSE),"NO")</f>
        <v>NO</v>
      </c>
      <c r="AJ422" s="110" t="str">
        <f t="shared" ref="AJ422" si="474">IFERROR(VLOOKUP(E422,modal,1,FALSE),"NO")</f>
        <v>NO</v>
      </c>
      <c r="AK422" s="111" t="str">
        <f>IFERROR(VLOOKUP(F422,Tipo!$C$12:$C$27,1,FALSE),"NO")</f>
        <v>NO</v>
      </c>
      <c r="AL422" s="110" t="str">
        <f t="shared" ref="AL422" si="475">IFERROR(VLOOKUP(H422,afectacion,1,FALSE),"NO")</f>
        <v>NO</v>
      </c>
      <c r="AM422" s="110" t="str">
        <f t="shared" ref="AM422" si="476">IFERROR(VLOOKUP(I422,programa,1,FALSE),"NO")</f>
        <v>NO</v>
      </c>
      <c r="AN422" s="58"/>
      <c r="AO422" s="58"/>
      <c r="AP422" s="58"/>
    </row>
    <row r="423" spans="1:42" s="57" customFormat="1" ht="27" customHeight="1" x14ac:dyDescent="0.25">
      <c r="A423" s="91"/>
      <c r="B423" s="106"/>
      <c r="C423" s="92"/>
      <c r="D423" s="112"/>
      <c r="E423" s="92"/>
      <c r="F423" s="93"/>
      <c r="G423" s="94"/>
      <c r="H423" s="95"/>
      <c r="I423" s="96"/>
      <c r="J423" s="97" t="str">
        <f>IF(ISERROR(VLOOKUP(I423,Eje_Pilar!$C$2:$E$47,2,FALSE))," ",VLOOKUP(I423,Eje_Pilar!$C$2:$E$47,2,FALSE))</f>
        <v xml:space="preserve"> </v>
      </c>
      <c r="K423" s="97" t="str">
        <f>IF(ISERROR(VLOOKUP(I423,Eje_Pilar!$C$2:$E$47,3,FALSE))," ",VLOOKUP(I423,Eje_Pilar!$C$2:$E$47,3,FALSE))</f>
        <v xml:space="preserve"> </v>
      </c>
      <c r="L423" s="98"/>
      <c r="M423" s="91"/>
      <c r="N423" s="99"/>
      <c r="O423" s="100"/>
      <c r="P423" s="101"/>
      <c r="Q423" s="102"/>
      <c r="R423" s="103"/>
      <c r="S423" s="100"/>
      <c r="T423" s="104">
        <f t="shared" ref="T423" si="477">+O423+Q423+S423</f>
        <v>0</v>
      </c>
      <c r="U423" s="132"/>
      <c r="V423" s="105"/>
      <c r="W423" s="105"/>
      <c r="X423" s="105"/>
      <c r="Y423" s="106"/>
      <c r="Z423" s="106"/>
      <c r="AA423" s="107"/>
      <c r="AB423" s="91"/>
      <c r="AC423" s="91"/>
      <c r="AD423" s="91"/>
      <c r="AE423" s="91"/>
      <c r="AF423" s="108" t="str">
        <f t="shared" si="362"/>
        <v>-</v>
      </c>
      <c r="AG423" s="109"/>
      <c r="AH423" s="130">
        <f>IF(SUMPRODUCT((A$14:A423=A423)*(B$14:B423=B423)*(C$14:C423=C423))&gt;1,0,1)</f>
        <v>0</v>
      </c>
      <c r="AI423" s="110" t="str">
        <f t="shared" ref="AI423" si="478">IFERROR(VLOOKUP(D423,tipo,1,FALSE),"NO")</f>
        <v>NO</v>
      </c>
      <c r="AJ423" s="110" t="str">
        <f t="shared" ref="AJ423" si="479">IFERROR(VLOOKUP(E423,modal,1,FALSE),"NO")</f>
        <v>NO</v>
      </c>
      <c r="AK423" s="111" t="str">
        <f>IFERROR(VLOOKUP(F423,Tipo!$C$12:$C$27,1,FALSE),"NO")</f>
        <v>NO</v>
      </c>
      <c r="AL423" s="110" t="str">
        <f t="shared" ref="AL423" si="480">IFERROR(VLOOKUP(H423,afectacion,1,FALSE),"NO")</f>
        <v>NO</v>
      </c>
      <c r="AM423" s="110" t="str">
        <f t="shared" ref="AM423" si="481">IFERROR(VLOOKUP(I423,programa,1,FALSE),"NO")</f>
        <v>NO</v>
      </c>
      <c r="AN423" s="58"/>
      <c r="AO423" s="58"/>
      <c r="AP423" s="58"/>
    </row>
    <row r="424" spans="1:42" s="57" customFormat="1" ht="27" customHeight="1" x14ac:dyDescent="0.25">
      <c r="A424" s="91"/>
      <c r="B424" s="106"/>
      <c r="C424" s="92"/>
      <c r="D424" s="112"/>
      <c r="E424" s="92"/>
      <c r="F424" s="93"/>
      <c r="G424" s="94"/>
      <c r="H424" s="95"/>
      <c r="I424" s="96"/>
      <c r="J424" s="97" t="str">
        <f>IF(ISERROR(VLOOKUP(I424,Eje_Pilar!$C$2:$E$47,2,FALSE))," ",VLOOKUP(I424,Eje_Pilar!$C$2:$E$47,2,FALSE))</f>
        <v xml:space="preserve"> </v>
      </c>
      <c r="K424" s="97" t="str">
        <f>IF(ISERROR(VLOOKUP(I424,Eje_Pilar!$C$2:$E$47,3,FALSE))," ",VLOOKUP(I424,Eje_Pilar!$C$2:$E$47,3,FALSE))</f>
        <v xml:space="preserve"> </v>
      </c>
      <c r="L424" s="98"/>
      <c r="M424" s="91"/>
      <c r="N424" s="99"/>
      <c r="O424" s="100"/>
      <c r="P424" s="101"/>
      <c r="Q424" s="102"/>
      <c r="R424" s="103"/>
      <c r="S424" s="100"/>
      <c r="T424" s="104">
        <f t="shared" ref="T424" si="482">+O424+Q424+S424</f>
        <v>0</v>
      </c>
      <c r="U424" s="132"/>
      <c r="V424" s="105"/>
      <c r="W424" s="105"/>
      <c r="X424" s="105"/>
      <c r="Y424" s="106"/>
      <c r="Z424" s="106"/>
      <c r="AA424" s="107"/>
      <c r="AB424" s="91"/>
      <c r="AC424" s="91"/>
      <c r="AD424" s="91"/>
      <c r="AE424" s="91"/>
      <c r="AF424" s="108" t="str">
        <f t="shared" si="362"/>
        <v>-</v>
      </c>
      <c r="AG424" s="109"/>
      <c r="AH424" s="130">
        <f>IF(SUMPRODUCT((A$14:A424=A424)*(B$14:B424=B424)*(C$14:C424=C424))&gt;1,0,1)</f>
        <v>0</v>
      </c>
      <c r="AI424" s="110" t="str">
        <f t="shared" ref="AI424" si="483">IFERROR(VLOOKUP(D424,tipo,1,FALSE),"NO")</f>
        <v>NO</v>
      </c>
      <c r="AJ424" s="110" t="str">
        <f t="shared" ref="AJ424" si="484">IFERROR(VLOOKUP(E424,modal,1,FALSE),"NO")</f>
        <v>NO</v>
      </c>
      <c r="AK424" s="111" t="str">
        <f>IFERROR(VLOOKUP(F424,Tipo!$C$12:$C$27,1,FALSE),"NO")</f>
        <v>NO</v>
      </c>
      <c r="AL424" s="110" t="str">
        <f t="shared" ref="AL424" si="485">IFERROR(VLOOKUP(H424,afectacion,1,FALSE),"NO")</f>
        <v>NO</v>
      </c>
      <c r="AM424" s="110" t="str">
        <f t="shared" ref="AM424" si="486">IFERROR(VLOOKUP(I424,programa,1,FALSE),"NO")</f>
        <v>NO</v>
      </c>
      <c r="AN424" s="58"/>
      <c r="AO424" s="58"/>
      <c r="AP424" s="58"/>
    </row>
    <row r="425" spans="1:42" s="57" customFormat="1" ht="27" customHeight="1" x14ac:dyDescent="0.25">
      <c r="A425" s="91"/>
      <c r="B425" s="106"/>
      <c r="C425" s="92"/>
      <c r="D425" s="112"/>
      <c r="E425" s="92"/>
      <c r="F425" s="93"/>
      <c r="G425" s="94"/>
      <c r="H425" s="95"/>
      <c r="I425" s="96"/>
      <c r="J425" s="97" t="str">
        <f>IF(ISERROR(VLOOKUP(I425,Eje_Pilar!$C$2:$E$47,2,FALSE))," ",VLOOKUP(I425,Eje_Pilar!$C$2:$E$47,2,FALSE))</f>
        <v xml:space="preserve"> </v>
      </c>
      <c r="K425" s="97" t="str">
        <f>IF(ISERROR(VLOOKUP(I425,Eje_Pilar!$C$2:$E$47,3,FALSE))," ",VLOOKUP(I425,Eje_Pilar!$C$2:$E$47,3,FALSE))</f>
        <v xml:space="preserve"> </v>
      </c>
      <c r="L425" s="98"/>
      <c r="M425" s="91"/>
      <c r="N425" s="99"/>
      <c r="O425" s="100"/>
      <c r="P425" s="101"/>
      <c r="Q425" s="102"/>
      <c r="R425" s="103"/>
      <c r="S425" s="100"/>
      <c r="T425" s="104">
        <f t="shared" ref="T425" si="487">+O425+Q425+S425</f>
        <v>0</v>
      </c>
      <c r="U425" s="132"/>
      <c r="V425" s="105"/>
      <c r="W425" s="105"/>
      <c r="X425" s="105"/>
      <c r="Y425" s="106"/>
      <c r="Z425" s="106"/>
      <c r="AA425" s="107"/>
      <c r="AB425" s="91"/>
      <c r="AC425" s="91"/>
      <c r="AD425" s="91"/>
      <c r="AE425" s="91"/>
      <c r="AF425" s="108" t="str">
        <f t="shared" si="362"/>
        <v>-</v>
      </c>
      <c r="AG425" s="109"/>
      <c r="AH425" s="130">
        <f>IF(SUMPRODUCT((A$14:A425=A425)*(B$14:B425=B425)*(C$14:C425=C425))&gt;1,0,1)</f>
        <v>0</v>
      </c>
      <c r="AI425" s="110" t="str">
        <f t="shared" ref="AI425" si="488">IFERROR(VLOOKUP(D425,tipo,1,FALSE),"NO")</f>
        <v>NO</v>
      </c>
      <c r="AJ425" s="110" t="str">
        <f t="shared" ref="AJ425" si="489">IFERROR(VLOOKUP(E425,modal,1,FALSE),"NO")</f>
        <v>NO</v>
      </c>
      <c r="AK425" s="111" t="str">
        <f>IFERROR(VLOOKUP(F425,Tipo!$C$12:$C$27,1,FALSE),"NO")</f>
        <v>NO</v>
      </c>
      <c r="AL425" s="110" t="str">
        <f t="shared" ref="AL425" si="490">IFERROR(VLOOKUP(H425,afectacion,1,FALSE),"NO")</f>
        <v>NO</v>
      </c>
      <c r="AM425" s="110" t="str">
        <f t="shared" ref="AM425" si="491">IFERROR(VLOOKUP(I425,programa,1,FALSE),"NO")</f>
        <v>NO</v>
      </c>
      <c r="AN425" s="58"/>
      <c r="AO425" s="58"/>
      <c r="AP425" s="58"/>
    </row>
    <row r="426" spans="1:42" s="57" customFormat="1" ht="27" customHeight="1" x14ac:dyDescent="0.25">
      <c r="A426" s="91"/>
      <c r="B426" s="106"/>
      <c r="C426" s="92"/>
      <c r="D426" s="112"/>
      <c r="E426" s="92"/>
      <c r="F426" s="93"/>
      <c r="G426" s="94"/>
      <c r="H426" s="95"/>
      <c r="I426" s="96"/>
      <c r="J426" s="97" t="str">
        <f>IF(ISERROR(VLOOKUP(I426,Eje_Pilar!$C$2:$E$47,2,FALSE))," ",VLOOKUP(I426,Eje_Pilar!$C$2:$E$47,2,FALSE))</f>
        <v xml:space="preserve"> </v>
      </c>
      <c r="K426" s="97" t="str">
        <f>IF(ISERROR(VLOOKUP(I426,Eje_Pilar!$C$2:$E$47,3,FALSE))," ",VLOOKUP(I426,Eje_Pilar!$C$2:$E$47,3,FALSE))</f>
        <v xml:space="preserve"> </v>
      </c>
      <c r="L426" s="98"/>
      <c r="M426" s="91"/>
      <c r="N426" s="99"/>
      <c r="O426" s="100"/>
      <c r="P426" s="101"/>
      <c r="Q426" s="102"/>
      <c r="R426" s="103"/>
      <c r="S426" s="100"/>
      <c r="T426" s="104">
        <f t="shared" ref="T426" si="492">+O426+Q426+S426</f>
        <v>0</v>
      </c>
      <c r="U426" s="132"/>
      <c r="V426" s="105"/>
      <c r="W426" s="105"/>
      <c r="X426" s="105"/>
      <c r="Y426" s="106"/>
      <c r="Z426" s="106"/>
      <c r="AA426" s="107"/>
      <c r="AB426" s="91"/>
      <c r="AC426" s="91"/>
      <c r="AD426" s="91"/>
      <c r="AE426" s="91"/>
      <c r="AF426" s="108" t="str">
        <f t="shared" si="362"/>
        <v>-</v>
      </c>
      <c r="AG426" s="109"/>
      <c r="AH426" s="130">
        <f>IF(SUMPRODUCT((A$14:A426=A426)*(B$14:B426=B426)*(C$14:C426=C426))&gt;1,0,1)</f>
        <v>0</v>
      </c>
      <c r="AI426" s="110" t="str">
        <f t="shared" ref="AI426" si="493">IFERROR(VLOOKUP(D426,tipo,1,FALSE),"NO")</f>
        <v>NO</v>
      </c>
      <c r="AJ426" s="110" t="str">
        <f t="shared" ref="AJ426" si="494">IFERROR(VLOOKUP(E426,modal,1,FALSE),"NO")</f>
        <v>NO</v>
      </c>
      <c r="AK426" s="111" t="str">
        <f>IFERROR(VLOOKUP(F426,Tipo!$C$12:$C$27,1,FALSE),"NO")</f>
        <v>NO</v>
      </c>
      <c r="AL426" s="110" t="str">
        <f t="shared" ref="AL426" si="495">IFERROR(VLOOKUP(H426,afectacion,1,FALSE),"NO")</f>
        <v>NO</v>
      </c>
      <c r="AM426" s="110" t="str">
        <f t="shared" ref="AM426" si="496">IFERROR(VLOOKUP(I426,programa,1,FALSE),"NO")</f>
        <v>NO</v>
      </c>
      <c r="AN426" s="58"/>
      <c r="AO426" s="58"/>
      <c r="AP426" s="58"/>
    </row>
    <row r="427" spans="1:42" s="57" customFormat="1" ht="27" customHeight="1" x14ac:dyDescent="0.25">
      <c r="A427" s="91"/>
      <c r="B427" s="106"/>
      <c r="C427" s="92"/>
      <c r="D427" s="112"/>
      <c r="E427" s="92"/>
      <c r="F427" s="93"/>
      <c r="G427" s="94"/>
      <c r="H427" s="95"/>
      <c r="I427" s="96"/>
      <c r="J427" s="97" t="str">
        <f>IF(ISERROR(VLOOKUP(I427,Eje_Pilar!$C$2:$E$47,2,FALSE))," ",VLOOKUP(I427,Eje_Pilar!$C$2:$E$47,2,FALSE))</f>
        <v xml:space="preserve"> </v>
      </c>
      <c r="K427" s="97" t="str">
        <f>IF(ISERROR(VLOOKUP(I427,Eje_Pilar!$C$2:$E$47,3,FALSE))," ",VLOOKUP(I427,Eje_Pilar!$C$2:$E$47,3,FALSE))</f>
        <v xml:space="preserve"> </v>
      </c>
      <c r="L427" s="98"/>
      <c r="M427" s="91"/>
      <c r="N427" s="99"/>
      <c r="O427" s="100"/>
      <c r="P427" s="101"/>
      <c r="Q427" s="102"/>
      <c r="R427" s="103"/>
      <c r="S427" s="100"/>
      <c r="T427" s="104">
        <f t="shared" ref="T427" si="497">+O427+Q427+S427</f>
        <v>0</v>
      </c>
      <c r="U427" s="132"/>
      <c r="V427" s="105"/>
      <c r="W427" s="105"/>
      <c r="X427" s="105"/>
      <c r="Y427" s="106"/>
      <c r="Z427" s="106"/>
      <c r="AA427" s="107"/>
      <c r="AB427" s="91"/>
      <c r="AC427" s="91"/>
      <c r="AD427" s="91"/>
      <c r="AE427" s="91"/>
      <c r="AF427" s="108" t="str">
        <f t="shared" si="362"/>
        <v>-</v>
      </c>
      <c r="AG427" s="109"/>
      <c r="AH427" s="130">
        <f>IF(SUMPRODUCT((A$14:A427=A427)*(B$14:B427=B427)*(C$14:C427=C427))&gt;1,0,1)</f>
        <v>0</v>
      </c>
      <c r="AI427" s="110" t="str">
        <f t="shared" ref="AI427" si="498">IFERROR(VLOOKUP(D427,tipo,1,FALSE),"NO")</f>
        <v>NO</v>
      </c>
      <c r="AJ427" s="110" t="str">
        <f t="shared" ref="AJ427" si="499">IFERROR(VLOOKUP(E427,modal,1,FALSE),"NO")</f>
        <v>NO</v>
      </c>
      <c r="AK427" s="111" t="str">
        <f>IFERROR(VLOOKUP(F427,Tipo!$C$12:$C$27,1,FALSE),"NO")</f>
        <v>NO</v>
      </c>
      <c r="AL427" s="110" t="str">
        <f t="shared" ref="AL427" si="500">IFERROR(VLOOKUP(H427,afectacion,1,FALSE),"NO")</f>
        <v>NO</v>
      </c>
      <c r="AM427" s="110" t="str">
        <f t="shared" ref="AM427" si="501">IFERROR(VLOOKUP(I427,programa,1,FALSE),"NO")</f>
        <v>NO</v>
      </c>
      <c r="AN427" s="58"/>
      <c r="AO427" s="58"/>
      <c r="AP427" s="58"/>
    </row>
    <row r="428" spans="1:42" s="57" customFormat="1" ht="27" customHeight="1" x14ac:dyDescent="0.25">
      <c r="A428" s="91"/>
      <c r="B428" s="106"/>
      <c r="C428" s="92"/>
      <c r="D428" s="112"/>
      <c r="E428" s="92"/>
      <c r="F428" s="93"/>
      <c r="G428" s="94"/>
      <c r="H428" s="95"/>
      <c r="I428" s="96"/>
      <c r="J428" s="97" t="str">
        <f>IF(ISERROR(VLOOKUP(I428,Eje_Pilar!$C$2:$E$47,2,FALSE))," ",VLOOKUP(I428,Eje_Pilar!$C$2:$E$47,2,FALSE))</f>
        <v xml:space="preserve"> </v>
      </c>
      <c r="K428" s="97" t="str">
        <f>IF(ISERROR(VLOOKUP(I428,Eje_Pilar!$C$2:$E$47,3,FALSE))," ",VLOOKUP(I428,Eje_Pilar!$C$2:$E$47,3,FALSE))</f>
        <v xml:space="preserve"> </v>
      </c>
      <c r="L428" s="98"/>
      <c r="M428" s="91"/>
      <c r="N428" s="99"/>
      <c r="O428" s="100"/>
      <c r="P428" s="101"/>
      <c r="Q428" s="102"/>
      <c r="R428" s="103"/>
      <c r="S428" s="100"/>
      <c r="T428" s="104">
        <f t="shared" ref="T428" si="502">+O428+Q428+S428</f>
        <v>0</v>
      </c>
      <c r="U428" s="132"/>
      <c r="V428" s="105"/>
      <c r="W428" s="105"/>
      <c r="X428" s="105"/>
      <c r="Y428" s="106"/>
      <c r="Z428" s="106"/>
      <c r="AA428" s="107"/>
      <c r="AB428" s="91"/>
      <c r="AC428" s="91"/>
      <c r="AD428" s="91"/>
      <c r="AE428" s="91"/>
      <c r="AF428" s="108" t="str">
        <f t="shared" si="362"/>
        <v>-</v>
      </c>
      <c r="AG428" s="109"/>
      <c r="AH428" s="130">
        <f>IF(SUMPRODUCT((A$14:A428=A428)*(B$14:B428=B428)*(C$14:C428=C428))&gt;1,0,1)</f>
        <v>0</v>
      </c>
      <c r="AI428" s="110" t="str">
        <f t="shared" ref="AI428" si="503">IFERROR(VLOOKUP(D428,tipo,1,FALSE),"NO")</f>
        <v>NO</v>
      </c>
      <c r="AJ428" s="110" t="str">
        <f t="shared" ref="AJ428" si="504">IFERROR(VLOOKUP(E428,modal,1,FALSE),"NO")</f>
        <v>NO</v>
      </c>
      <c r="AK428" s="111" t="str">
        <f>IFERROR(VLOOKUP(F428,Tipo!$C$12:$C$27,1,FALSE),"NO")</f>
        <v>NO</v>
      </c>
      <c r="AL428" s="110" t="str">
        <f t="shared" ref="AL428" si="505">IFERROR(VLOOKUP(H428,afectacion,1,FALSE),"NO")</f>
        <v>NO</v>
      </c>
      <c r="AM428" s="110" t="str">
        <f t="shared" ref="AM428" si="506">IFERROR(VLOOKUP(I428,programa,1,FALSE),"NO")</f>
        <v>NO</v>
      </c>
      <c r="AN428" s="58"/>
      <c r="AO428" s="58"/>
      <c r="AP428" s="58"/>
    </row>
    <row r="429" spans="1:42" s="57" customFormat="1" ht="27" customHeight="1" x14ac:dyDescent="0.25">
      <c r="A429" s="91"/>
      <c r="B429" s="106"/>
      <c r="C429" s="92"/>
      <c r="D429" s="112"/>
      <c r="E429" s="92"/>
      <c r="F429" s="93"/>
      <c r="G429" s="94"/>
      <c r="H429" s="95"/>
      <c r="I429" s="96"/>
      <c r="J429" s="97" t="str">
        <f>IF(ISERROR(VLOOKUP(I429,Eje_Pilar!$C$2:$E$47,2,FALSE))," ",VLOOKUP(I429,Eje_Pilar!$C$2:$E$47,2,FALSE))</f>
        <v xml:space="preserve"> </v>
      </c>
      <c r="K429" s="97" t="str">
        <f>IF(ISERROR(VLOOKUP(I429,Eje_Pilar!$C$2:$E$47,3,FALSE))," ",VLOOKUP(I429,Eje_Pilar!$C$2:$E$47,3,FALSE))</f>
        <v xml:space="preserve"> </v>
      </c>
      <c r="L429" s="98"/>
      <c r="M429" s="91"/>
      <c r="N429" s="99"/>
      <c r="O429" s="100"/>
      <c r="P429" s="101"/>
      <c r="Q429" s="102"/>
      <c r="R429" s="103"/>
      <c r="S429" s="100"/>
      <c r="T429" s="104">
        <f t="shared" ref="T429" si="507">+O429+Q429+S429</f>
        <v>0</v>
      </c>
      <c r="U429" s="132"/>
      <c r="V429" s="105"/>
      <c r="W429" s="105"/>
      <c r="X429" s="105"/>
      <c r="Y429" s="106"/>
      <c r="Z429" s="106"/>
      <c r="AA429" s="107"/>
      <c r="AB429" s="91"/>
      <c r="AC429" s="91"/>
      <c r="AD429" s="91"/>
      <c r="AE429" s="91"/>
      <c r="AF429" s="108" t="str">
        <f t="shared" si="362"/>
        <v>-</v>
      </c>
      <c r="AG429" s="109"/>
      <c r="AH429" s="130">
        <f>IF(SUMPRODUCT((A$14:A429=A429)*(B$14:B429=B429)*(C$14:C429=C429))&gt;1,0,1)</f>
        <v>0</v>
      </c>
      <c r="AI429" s="110" t="str">
        <f t="shared" ref="AI429" si="508">IFERROR(VLOOKUP(D429,tipo,1,FALSE),"NO")</f>
        <v>NO</v>
      </c>
      <c r="AJ429" s="110" t="str">
        <f t="shared" ref="AJ429" si="509">IFERROR(VLOOKUP(E429,modal,1,FALSE),"NO")</f>
        <v>NO</v>
      </c>
      <c r="AK429" s="111" t="str">
        <f>IFERROR(VLOOKUP(F429,Tipo!$C$12:$C$27,1,FALSE),"NO")</f>
        <v>NO</v>
      </c>
      <c r="AL429" s="110" t="str">
        <f t="shared" ref="AL429" si="510">IFERROR(VLOOKUP(H429,afectacion,1,FALSE),"NO")</f>
        <v>NO</v>
      </c>
      <c r="AM429" s="110" t="str">
        <f t="shared" ref="AM429" si="511">IFERROR(VLOOKUP(I429,programa,1,FALSE),"NO")</f>
        <v>NO</v>
      </c>
      <c r="AN429" s="58"/>
      <c r="AO429" s="58"/>
      <c r="AP429" s="58"/>
    </row>
    <row r="430" spans="1:42" s="57" customFormat="1" ht="27" customHeight="1" x14ac:dyDescent="0.25">
      <c r="A430" s="91"/>
      <c r="B430" s="106"/>
      <c r="C430" s="92"/>
      <c r="D430" s="112"/>
      <c r="E430" s="92"/>
      <c r="F430" s="93"/>
      <c r="G430" s="94"/>
      <c r="H430" s="95"/>
      <c r="I430" s="96"/>
      <c r="J430" s="97" t="str">
        <f>IF(ISERROR(VLOOKUP(I430,Eje_Pilar!$C$2:$E$47,2,FALSE))," ",VLOOKUP(I430,Eje_Pilar!$C$2:$E$47,2,FALSE))</f>
        <v xml:space="preserve"> </v>
      </c>
      <c r="K430" s="97" t="str">
        <f>IF(ISERROR(VLOOKUP(I430,Eje_Pilar!$C$2:$E$47,3,FALSE))," ",VLOOKUP(I430,Eje_Pilar!$C$2:$E$47,3,FALSE))</f>
        <v xml:space="preserve"> </v>
      </c>
      <c r="L430" s="98"/>
      <c r="M430" s="91"/>
      <c r="N430" s="99"/>
      <c r="O430" s="100"/>
      <c r="P430" s="101"/>
      <c r="Q430" s="102"/>
      <c r="R430" s="103"/>
      <c r="S430" s="100"/>
      <c r="T430" s="104">
        <f t="shared" ref="T430" si="512">+O430+Q430+S430</f>
        <v>0</v>
      </c>
      <c r="U430" s="132"/>
      <c r="V430" s="105"/>
      <c r="W430" s="105"/>
      <c r="X430" s="105"/>
      <c r="Y430" s="106"/>
      <c r="Z430" s="106"/>
      <c r="AA430" s="107"/>
      <c r="AB430" s="91"/>
      <c r="AC430" s="91"/>
      <c r="AD430" s="91"/>
      <c r="AE430" s="91"/>
      <c r="AF430" s="108" t="str">
        <f t="shared" si="362"/>
        <v>-</v>
      </c>
      <c r="AG430" s="109"/>
      <c r="AH430" s="130">
        <f>IF(SUMPRODUCT((A$14:A430=A430)*(B$14:B430=B430)*(C$14:C430=C430))&gt;1,0,1)</f>
        <v>0</v>
      </c>
      <c r="AI430" s="110" t="str">
        <f t="shared" ref="AI430" si="513">IFERROR(VLOOKUP(D430,tipo,1,FALSE),"NO")</f>
        <v>NO</v>
      </c>
      <c r="AJ430" s="110" t="str">
        <f t="shared" ref="AJ430" si="514">IFERROR(VLOOKUP(E430,modal,1,FALSE),"NO")</f>
        <v>NO</v>
      </c>
      <c r="AK430" s="111" t="str">
        <f>IFERROR(VLOOKUP(F430,Tipo!$C$12:$C$27,1,FALSE),"NO")</f>
        <v>NO</v>
      </c>
      <c r="AL430" s="110" t="str">
        <f t="shared" ref="AL430" si="515">IFERROR(VLOOKUP(H430,afectacion,1,FALSE),"NO")</f>
        <v>NO</v>
      </c>
      <c r="AM430" s="110" t="str">
        <f t="shared" ref="AM430" si="516">IFERROR(VLOOKUP(I430,programa,1,FALSE),"NO")</f>
        <v>NO</v>
      </c>
      <c r="AN430" s="58"/>
      <c r="AO430" s="58"/>
      <c r="AP430" s="58"/>
    </row>
    <row r="431" spans="1:42" s="57" customFormat="1" ht="27" customHeight="1" x14ac:dyDescent="0.25">
      <c r="A431" s="91"/>
      <c r="B431" s="106"/>
      <c r="C431" s="92"/>
      <c r="D431" s="112"/>
      <c r="E431" s="92"/>
      <c r="F431" s="93"/>
      <c r="G431" s="94"/>
      <c r="H431" s="95"/>
      <c r="I431" s="96"/>
      <c r="J431" s="97" t="str">
        <f>IF(ISERROR(VLOOKUP(I431,Eje_Pilar!$C$2:$E$47,2,FALSE))," ",VLOOKUP(I431,Eje_Pilar!$C$2:$E$47,2,FALSE))</f>
        <v xml:space="preserve"> </v>
      </c>
      <c r="K431" s="97" t="str">
        <f>IF(ISERROR(VLOOKUP(I431,Eje_Pilar!$C$2:$E$47,3,FALSE))," ",VLOOKUP(I431,Eje_Pilar!$C$2:$E$47,3,FALSE))</f>
        <v xml:space="preserve"> </v>
      </c>
      <c r="L431" s="98"/>
      <c r="M431" s="91"/>
      <c r="N431" s="99"/>
      <c r="O431" s="100"/>
      <c r="P431" s="101"/>
      <c r="Q431" s="102"/>
      <c r="R431" s="103"/>
      <c r="S431" s="100"/>
      <c r="T431" s="104">
        <f t="shared" ref="T431" si="517">+O431+Q431+S431</f>
        <v>0</v>
      </c>
      <c r="U431" s="132"/>
      <c r="V431" s="105"/>
      <c r="W431" s="105"/>
      <c r="X431" s="105"/>
      <c r="Y431" s="106"/>
      <c r="Z431" s="106"/>
      <c r="AA431" s="107"/>
      <c r="AB431" s="91"/>
      <c r="AC431" s="91"/>
      <c r="AD431" s="91"/>
      <c r="AE431" s="91"/>
      <c r="AF431" s="108" t="str">
        <f t="shared" si="362"/>
        <v>-</v>
      </c>
      <c r="AG431" s="109"/>
      <c r="AH431" s="130">
        <f>IF(SUMPRODUCT((A$14:A431=A431)*(B$14:B431=B431)*(C$14:C431=C431))&gt;1,0,1)</f>
        <v>0</v>
      </c>
      <c r="AI431" s="110" t="str">
        <f t="shared" ref="AI431" si="518">IFERROR(VLOOKUP(D431,tipo,1,FALSE),"NO")</f>
        <v>NO</v>
      </c>
      <c r="AJ431" s="110" t="str">
        <f t="shared" ref="AJ431" si="519">IFERROR(VLOOKUP(E431,modal,1,FALSE),"NO")</f>
        <v>NO</v>
      </c>
      <c r="AK431" s="111" t="str">
        <f>IFERROR(VLOOKUP(F431,Tipo!$C$12:$C$27,1,FALSE),"NO")</f>
        <v>NO</v>
      </c>
      <c r="AL431" s="110" t="str">
        <f t="shared" ref="AL431" si="520">IFERROR(VLOOKUP(H431,afectacion,1,FALSE),"NO")</f>
        <v>NO</v>
      </c>
      <c r="AM431" s="110" t="str">
        <f t="shared" ref="AM431" si="521">IFERROR(VLOOKUP(I431,programa,1,FALSE),"NO")</f>
        <v>NO</v>
      </c>
      <c r="AN431" s="58"/>
      <c r="AO431" s="58"/>
      <c r="AP431" s="58"/>
    </row>
    <row r="432" spans="1:42" s="57" customFormat="1" ht="27" customHeight="1" x14ac:dyDescent="0.25">
      <c r="A432" s="91"/>
      <c r="B432" s="106"/>
      <c r="C432" s="92"/>
      <c r="D432" s="112"/>
      <c r="E432" s="92"/>
      <c r="F432" s="93"/>
      <c r="G432" s="94"/>
      <c r="H432" s="95"/>
      <c r="I432" s="96"/>
      <c r="J432" s="97" t="str">
        <f>IF(ISERROR(VLOOKUP(I432,Eje_Pilar!$C$2:$E$47,2,FALSE))," ",VLOOKUP(I432,Eje_Pilar!$C$2:$E$47,2,FALSE))</f>
        <v xml:space="preserve"> </v>
      </c>
      <c r="K432" s="97" t="str">
        <f>IF(ISERROR(VLOOKUP(I432,Eje_Pilar!$C$2:$E$47,3,FALSE))," ",VLOOKUP(I432,Eje_Pilar!$C$2:$E$47,3,FALSE))</f>
        <v xml:space="preserve"> </v>
      </c>
      <c r="L432" s="98"/>
      <c r="M432" s="91"/>
      <c r="N432" s="99"/>
      <c r="O432" s="100"/>
      <c r="P432" s="101"/>
      <c r="Q432" s="102"/>
      <c r="R432" s="103"/>
      <c r="S432" s="100"/>
      <c r="T432" s="104">
        <f t="shared" ref="T432" si="522">+O432+Q432+S432</f>
        <v>0</v>
      </c>
      <c r="U432" s="132"/>
      <c r="V432" s="105"/>
      <c r="W432" s="105"/>
      <c r="X432" s="105"/>
      <c r="Y432" s="106"/>
      <c r="Z432" s="106"/>
      <c r="AA432" s="107"/>
      <c r="AB432" s="91"/>
      <c r="AC432" s="91"/>
      <c r="AD432" s="91"/>
      <c r="AE432" s="91"/>
      <c r="AF432" s="108" t="str">
        <f t="shared" si="362"/>
        <v>-</v>
      </c>
      <c r="AG432" s="109"/>
      <c r="AH432" s="130">
        <f>IF(SUMPRODUCT((A$14:A432=A432)*(B$14:B432=B432)*(C$14:C432=C432))&gt;1,0,1)</f>
        <v>0</v>
      </c>
      <c r="AI432" s="110" t="str">
        <f t="shared" ref="AI432" si="523">IFERROR(VLOOKUP(D432,tipo,1,FALSE),"NO")</f>
        <v>NO</v>
      </c>
      <c r="AJ432" s="110" t="str">
        <f t="shared" ref="AJ432" si="524">IFERROR(VLOOKUP(E432,modal,1,FALSE),"NO")</f>
        <v>NO</v>
      </c>
      <c r="AK432" s="111" t="str">
        <f>IFERROR(VLOOKUP(F432,Tipo!$C$12:$C$27,1,FALSE),"NO")</f>
        <v>NO</v>
      </c>
      <c r="AL432" s="110" t="str">
        <f t="shared" ref="AL432" si="525">IFERROR(VLOOKUP(H432,afectacion,1,FALSE),"NO")</f>
        <v>NO</v>
      </c>
      <c r="AM432" s="110" t="str">
        <f t="shared" ref="AM432" si="526">IFERROR(VLOOKUP(I432,programa,1,FALSE),"NO")</f>
        <v>NO</v>
      </c>
      <c r="AN432" s="58"/>
      <c r="AO432" s="58"/>
      <c r="AP432" s="58"/>
    </row>
    <row r="433" spans="1:42" s="57" customFormat="1" ht="27" customHeight="1" x14ac:dyDescent="0.25">
      <c r="A433" s="91"/>
      <c r="B433" s="106"/>
      <c r="C433" s="92"/>
      <c r="D433" s="112"/>
      <c r="E433" s="92"/>
      <c r="F433" s="93"/>
      <c r="G433" s="94"/>
      <c r="H433" s="95"/>
      <c r="I433" s="96"/>
      <c r="J433" s="97" t="str">
        <f>IF(ISERROR(VLOOKUP(I433,Eje_Pilar!$C$2:$E$47,2,FALSE))," ",VLOOKUP(I433,Eje_Pilar!$C$2:$E$47,2,FALSE))</f>
        <v xml:space="preserve"> </v>
      </c>
      <c r="K433" s="97" t="str">
        <f>IF(ISERROR(VLOOKUP(I433,Eje_Pilar!$C$2:$E$47,3,FALSE))," ",VLOOKUP(I433,Eje_Pilar!$C$2:$E$47,3,FALSE))</f>
        <v xml:space="preserve"> </v>
      </c>
      <c r="L433" s="98"/>
      <c r="M433" s="91"/>
      <c r="N433" s="99"/>
      <c r="O433" s="100"/>
      <c r="P433" s="101"/>
      <c r="Q433" s="102"/>
      <c r="R433" s="103"/>
      <c r="S433" s="100"/>
      <c r="T433" s="104">
        <f t="shared" ref="T433" si="527">+O433+Q433+S433</f>
        <v>0</v>
      </c>
      <c r="U433" s="132"/>
      <c r="V433" s="105"/>
      <c r="W433" s="105"/>
      <c r="X433" s="105"/>
      <c r="Y433" s="106"/>
      <c r="Z433" s="106"/>
      <c r="AA433" s="107"/>
      <c r="AB433" s="91"/>
      <c r="AC433" s="91"/>
      <c r="AD433" s="91"/>
      <c r="AE433" s="91"/>
      <c r="AF433" s="108" t="str">
        <f t="shared" si="362"/>
        <v>-</v>
      </c>
      <c r="AG433" s="109"/>
      <c r="AH433" s="130">
        <f>IF(SUMPRODUCT((A$14:A433=A433)*(B$14:B433=B433)*(C$14:C433=C433))&gt;1,0,1)</f>
        <v>0</v>
      </c>
      <c r="AI433" s="110" t="str">
        <f t="shared" ref="AI433" si="528">IFERROR(VLOOKUP(D433,tipo,1,FALSE),"NO")</f>
        <v>NO</v>
      </c>
      <c r="AJ433" s="110" t="str">
        <f t="shared" ref="AJ433" si="529">IFERROR(VLOOKUP(E433,modal,1,FALSE),"NO")</f>
        <v>NO</v>
      </c>
      <c r="AK433" s="111" t="str">
        <f>IFERROR(VLOOKUP(F433,Tipo!$C$12:$C$27,1,FALSE),"NO")</f>
        <v>NO</v>
      </c>
      <c r="AL433" s="110" t="str">
        <f t="shared" ref="AL433" si="530">IFERROR(VLOOKUP(H433,afectacion,1,FALSE),"NO")</f>
        <v>NO</v>
      </c>
      <c r="AM433" s="110" t="str">
        <f t="shared" ref="AM433" si="531">IFERROR(VLOOKUP(I433,programa,1,FALSE),"NO")</f>
        <v>NO</v>
      </c>
      <c r="AN433" s="58"/>
      <c r="AO433" s="58"/>
      <c r="AP433" s="58"/>
    </row>
    <row r="434" spans="1:42" s="57" customFormat="1" ht="27" customHeight="1" x14ac:dyDescent="0.25">
      <c r="A434" s="91"/>
      <c r="B434" s="106"/>
      <c r="C434" s="92"/>
      <c r="D434" s="112"/>
      <c r="E434" s="92"/>
      <c r="F434" s="93"/>
      <c r="G434" s="94"/>
      <c r="H434" s="95"/>
      <c r="I434" s="96"/>
      <c r="J434" s="97" t="str">
        <f>IF(ISERROR(VLOOKUP(I434,Eje_Pilar!$C$2:$E$47,2,FALSE))," ",VLOOKUP(I434,Eje_Pilar!$C$2:$E$47,2,FALSE))</f>
        <v xml:space="preserve"> </v>
      </c>
      <c r="K434" s="97" t="str">
        <f>IF(ISERROR(VLOOKUP(I434,Eje_Pilar!$C$2:$E$47,3,FALSE))," ",VLOOKUP(I434,Eje_Pilar!$C$2:$E$47,3,FALSE))</f>
        <v xml:space="preserve"> </v>
      </c>
      <c r="L434" s="98"/>
      <c r="M434" s="91"/>
      <c r="N434" s="99"/>
      <c r="O434" s="100"/>
      <c r="P434" s="101"/>
      <c r="Q434" s="102"/>
      <c r="R434" s="103"/>
      <c r="S434" s="100"/>
      <c r="T434" s="104">
        <f t="shared" ref="T434" si="532">+O434+Q434+S434</f>
        <v>0</v>
      </c>
      <c r="U434" s="132"/>
      <c r="V434" s="105"/>
      <c r="W434" s="105"/>
      <c r="X434" s="105"/>
      <c r="Y434" s="106"/>
      <c r="Z434" s="106"/>
      <c r="AA434" s="107"/>
      <c r="AB434" s="91"/>
      <c r="AC434" s="91"/>
      <c r="AD434" s="91"/>
      <c r="AE434" s="91"/>
      <c r="AF434" s="108" t="str">
        <f t="shared" si="362"/>
        <v>-</v>
      </c>
      <c r="AG434" s="109"/>
      <c r="AH434" s="130">
        <f>IF(SUMPRODUCT((A$14:A434=A434)*(B$14:B434=B434)*(C$14:C434=C434))&gt;1,0,1)</f>
        <v>0</v>
      </c>
      <c r="AI434" s="110" t="str">
        <f t="shared" ref="AI434" si="533">IFERROR(VLOOKUP(D434,tipo,1,FALSE),"NO")</f>
        <v>NO</v>
      </c>
      <c r="AJ434" s="110" t="str">
        <f t="shared" ref="AJ434" si="534">IFERROR(VLOOKUP(E434,modal,1,FALSE),"NO")</f>
        <v>NO</v>
      </c>
      <c r="AK434" s="111" t="str">
        <f>IFERROR(VLOOKUP(F434,Tipo!$C$12:$C$27,1,FALSE),"NO")</f>
        <v>NO</v>
      </c>
      <c r="AL434" s="110" t="str">
        <f t="shared" ref="AL434" si="535">IFERROR(VLOOKUP(H434,afectacion,1,FALSE),"NO")</f>
        <v>NO</v>
      </c>
      <c r="AM434" s="110" t="str">
        <f t="shared" ref="AM434" si="536">IFERROR(VLOOKUP(I434,programa,1,FALSE),"NO")</f>
        <v>NO</v>
      </c>
      <c r="AN434" s="58"/>
      <c r="AO434" s="58"/>
      <c r="AP434" s="58"/>
    </row>
    <row r="435" spans="1:42" s="57" customFormat="1" ht="27" customHeight="1" x14ac:dyDescent="0.25">
      <c r="A435" s="91"/>
      <c r="B435" s="106"/>
      <c r="C435" s="92"/>
      <c r="D435" s="112"/>
      <c r="E435" s="92"/>
      <c r="F435" s="93"/>
      <c r="G435" s="94"/>
      <c r="H435" s="95"/>
      <c r="I435" s="96"/>
      <c r="J435" s="97" t="str">
        <f>IF(ISERROR(VLOOKUP(I435,Eje_Pilar!$C$2:$E$47,2,FALSE))," ",VLOOKUP(I435,Eje_Pilar!$C$2:$E$47,2,FALSE))</f>
        <v xml:space="preserve"> </v>
      </c>
      <c r="K435" s="97" t="str">
        <f>IF(ISERROR(VLOOKUP(I435,Eje_Pilar!$C$2:$E$47,3,FALSE))," ",VLOOKUP(I435,Eje_Pilar!$C$2:$E$47,3,FALSE))</f>
        <v xml:space="preserve"> </v>
      </c>
      <c r="L435" s="98"/>
      <c r="M435" s="91"/>
      <c r="N435" s="99"/>
      <c r="O435" s="100"/>
      <c r="P435" s="101"/>
      <c r="Q435" s="102"/>
      <c r="R435" s="103"/>
      <c r="S435" s="100"/>
      <c r="T435" s="104">
        <f t="shared" ref="T435" si="537">+O435+Q435+S435</f>
        <v>0</v>
      </c>
      <c r="U435" s="132"/>
      <c r="V435" s="105"/>
      <c r="W435" s="105"/>
      <c r="X435" s="105"/>
      <c r="Y435" s="106"/>
      <c r="Z435" s="106"/>
      <c r="AA435" s="107"/>
      <c r="AB435" s="91"/>
      <c r="AC435" s="91"/>
      <c r="AD435" s="91"/>
      <c r="AE435" s="91"/>
      <c r="AF435" s="108" t="str">
        <f t="shared" si="362"/>
        <v>-</v>
      </c>
      <c r="AG435" s="109"/>
      <c r="AH435" s="130">
        <f>IF(SUMPRODUCT((A$14:A435=A435)*(B$14:B435=B435)*(C$14:C435=C435))&gt;1,0,1)</f>
        <v>0</v>
      </c>
      <c r="AI435" s="110" t="str">
        <f t="shared" ref="AI435" si="538">IFERROR(VLOOKUP(D435,tipo,1,FALSE),"NO")</f>
        <v>NO</v>
      </c>
      <c r="AJ435" s="110" t="str">
        <f t="shared" ref="AJ435" si="539">IFERROR(VLOOKUP(E435,modal,1,FALSE),"NO")</f>
        <v>NO</v>
      </c>
      <c r="AK435" s="111" t="str">
        <f>IFERROR(VLOOKUP(F435,Tipo!$C$12:$C$27,1,FALSE),"NO")</f>
        <v>NO</v>
      </c>
      <c r="AL435" s="110" t="str">
        <f t="shared" ref="AL435" si="540">IFERROR(VLOOKUP(H435,afectacion,1,FALSE),"NO")</f>
        <v>NO</v>
      </c>
      <c r="AM435" s="110" t="str">
        <f t="shared" ref="AM435" si="541">IFERROR(VLOOKUP(I435,programa,1,FALSE),"NO")</f>
        <v>NO</v>
      </c>
      <c r="AN435" s="58"/>
      <c r="AO435" s="58"/>
      <c r="AP435" s="58"/>
    </row>
    <row r="436" spans="1:42" s="57" customFormat="1" ht="27" customHeight="1" x14ac:dyDescent="0.25">
      <c r="A436" s="91"/>
      <c r="B436" s="106"/>
      <c r="C436" s="92"/>
      <c r="D436" s="112"/>
      <c r="E436" s="92"/>
      <c r="F436" s="93"/>
      <c r="G436" s="94"/>
      <c r="H436" s="95"/>
      <c r="I436" s="96"/>
      <c r="J436" s="97" t="str">
        <f>IF(ISERROR(VLOOKUP(I436,Eje_Pilar!$C$2:$E$47,2,FALSE))," ",VLOOKUP(I436,Eje_Pilar!$C$2:$E$47,2,FALSE))</f>
        <v xml:space="preserve"> </v>
      </c>
      <c r="K436" s="97" t="str">
        <f>IF(ISERROR(VLOOKUP(I436,Eje_Pilar!$C$2:$E$47,3,FALSE))," ",VLOOKUP(I436,Eje_Pilar!$C$2:$E$47,3,FALSE))</f>
        <v xml:space="preserve"> </v>
      </c>
      <c r="L436" s="98"/>
      <c r="M436" s="91"/>
      <c r="N436" s="99"/>
      <c r="O436" s="100"/>
      <c r="P436" s="101"/>
      <c r="Q436" s="102"/>
      <c r="R436" s="103"/>
      <c r="S436" s="100"/>
      <c r="T436" s="104">
        <f t="shared" ref="T436" si="542">+O436+Q436+S436</f>
        <v>0</v>
      </c>
      <c r="U436" s="132"/>
      <c r="V436" s="105"/>
      <c r="W436" s="105"/>
      <c r="X436" s="105"/>
      <c r="Y436" s="106"/>
      <c r="Z436" s="106"/>
      <c r="AA436" s="107"/>
      <c r="AB436" s="91"/>
      <c r="AC436" s="91"/>
      <c r="AD436" s="91"/>
      <c r="AE436" s="91"/>
      <c r="AF436" s="108" t="str">
        <f t="shared" si="362"/>
        <v>-</v>
      </c>
      <c r="AG436" s="109"/>
      <c r="AH436" s="130">
        <f>IF(SUMPRODUCT((A$14:A436=A436)*(B$14:B436=B436)*(C$14:C436=C436))&gt;1,0,1)</f>
        <v>0</v>
      </c>
      <c r="AI436" s="110" t="str">
        <f t="shared" ref="AI436" si="543">IFERROR(VLOOKUP(D436,tipo,1,FALSE),"NO")</f>
        <v>NO</v>
      </c>
      <c r="AJ436" s="110" t="str">
        <f t="shared" ref="AJ436" si="544">IFERROR(VLOOKUP(E436,modal,1,FALSE),"NO")</f>
        <v>NO</v>
      </c>
      <c r="AK436" s="111" t="str">
        <f>IFERROR(VLOOKUP(F436,Tipo!$C$12:$C$27,1,FALSE),"NO")</f>
        <v>NO</v>
      </c>
      <c r="AL436" s="110" t="str">
        <f t="shared" ref="AL436" si="545">IFERROR(VLOOKUP(H436,afectacion,1,FALSE),"NO")</f>
        <v>NO</v>
      </c>
      <c r="AM436" s="110" t="str">
        <f t="shared" ref="AM436" si="546">IFERROR(VLOOKUP(I436,programa,1,FALSE),"NO")</f>
        <v>NO</v>
      </c>
      <c r="AN436" s="58"/>
      <c r="AO436" s="58"/>
      <c r="AP436" s="58"/>
    </row>
    <row r="437" spans="1:42" s="57" customFormat="1" ht="27" customHeight="1" x14ac:dyDescent="0.25">
      <c r="A437" s="91"/>
      <c r="B437" s="106"/>
      <c r="C437" s="92"/>
      <c r="D437" s="112"/>
      <c r="E437" s="92"/>
      <c r="F437" s="93"/>
      <c r="G437" s="94"/>
      <c r="H437" s="95"/>
      <c r="I437" s="96"/>
      <c r="J437" s="97" t="str">
        <f>IF(ISERROR(VLOOKUP(I437,Eje_Pilar!$C$2:$E$47,2,FALSE))," ",VLOOKUP(I437,Eje_Pilar!$C$2:$E$47,2,FALSE))</f>
        <v xml:space="preserve"> </v>
      </c>
      <c r="K437" s="97" t="str">
        <f>IF(ISERROR(VLOOKUP(I437,Eje_Pilar!$C$2:$E$47,3,FALSE))," ",VLOOKUP(I437,Eje_Pilar!$C$2:$E$47,3,FALSE))</f>
        <v xml:space="preserve"> </v>
      </c>
      <c r="L437" s="98"/>
      <c r="M437" s="91"/>
      <c r="N437" s="99"/>
      <c r="O437" s="100"/>
      <c r="P437" s="101"/>
      <c r="Q437" s="102"/>
      <c r="R437" s="103"/>
      <c r="S437" s="100"/>
      <c r="T437" s="104">
        <f t="shared" ref="T437" si="547">+O437+Q437+S437</f>
        <v>0</v>
      </c>
      <c r="U437" s="132"/>
      <c r="V437" s="105"/>
      <c r="W437" s="105"/>
      <c r="X437" s="105"/>
      <c r="Y437" s="106"/>
      <c r="Z437" s="106"/>
      <c r="AA437" s="107"/>
      <c r="AB437" s="91"/>
      <c r="AC437" s="91"/>
      <c r="AD437" s="91"/>
      <c r="AE437" s="91"/>
      <c r="AF437" s="108" t="str">
        <f t="shared" si="362"/>
        <v>-</v>
      </c>
      <c r="AG437" s="109"/>
      <c r="AH437" s="130">
        <f>IF(SUMPRODUCT((A$14:A437=A437)*(B$14:B437=B437)*(C$14:C437=C437))&gt;1,0,1)</f>
        <v>0</v>
      </c>
      <c r="AI437" s="110" t="str">
        <f t="shared" ref="AI437" si="548">IFERROR(VLOOKUP(D437,tipo,1,FALSE),"NO")</f>
        <v>NO</v>
      </c>
      <c r="AJ437" s="110" t="str">
        <f t="shared" ref="AJ437" si="549">IFERROR(VLOOKUP(E437,modal,1,FALSE),"NO")</f>
        <v>NO</v>
      </c>
      <c r="AK437" s="111" t="str">
        <f>IFERROR(VLOOKUP(F437,Tipo!$C$12:$C$27,1,FALSE),"NO")</f>
        <v>NO</v>
      </c>
      <c r="AL437" s="110" t="str">
        <f t="shared" ref="AL437" si="550">IFERROR(VLOOKUP(H437,afectacion,1,FALSE),"NO")</f>
        <v>NO</v>
      </c>
      <c r="AM437" s="110" t="str">
        <f t="shared" ref="AM437" si="551">IFERROR(VLOOKUP(I437,programa,1,FALSE),"NO")</f>
        <v>NO</v>
      </c>
      <c r="AN437" s="58"/>
      <c r="AO437" s="58"/>
      <c r="AP437" s="58"/>
    </row>
    <row r="438" spans="1:42" s="57" customFormat="1" ht="27" customHeight="1" x14ac:dyDescent="0.25">
      <c r="A438" s="91"/>
      <c r="B438" s="106"/>
      <c r="C438" s="92"/>
      <c r="D438" s="112"/>
      <c r="E438" s="92"/>
      <c r="F438" s="93"/>
      <c r="G438" s="94"/>
      <c r="H438" s="95"/>
      <c r="I438" s="96"/>
      <c r="J438" s="97" t="str">
        <f>IF(ISERROR(VLOOKUP(I438,Eje_Pilar!$C$2:$E$47,2,FALSE))," ",VLOOKUP(I438,Eje_Pilar!$C$2:$E$47,2,FALSE))</f>
        <v xml:space="preserve"> </v>
      </c>
      <c r="K438" s="97" t="str">
        <f>IF(ISERROR(VLOOKUP(I438,Eje_Pilar!$C$2:$E$47,3,FALSE))," ",VLOOKUP(I438,Eje_Pilar!$C$2:$E$47,3,FALSE))</f>
        <v xml:space="preserve"> </v>
      </c>
      <c r="L438" s="98"/>
      <c r="M438" s="91"/>
      <c r="N438" s="99"/>
      <c r="O438" s="100"/>
      <c r="P438" s="101"/>
      <c r="Q438" s="102"/>
      <c r="R438" s="103"/>
      <c r="S438" s="100"/>
      <c r="T438" s="104">
        <f t="shared" ref="T438" si="552">+O438+Q438+S438</f>
        <v>0</v>
      </c>
      <c r="U438" s="132"/>
      <c r="V438" s="105"/>
      <c r="W438" s="105"/>
      <c r="X438" s="105"/>
      <c r="Y438" s="106"/>
      <c r="Z438" s="106"/>
      <c r="AA438" s="107"/>
      <c r="AB438" s="91"/>
      <c r="AC438" s="91"/>
      <c r="AD438" s="91"/>
      <c r="AE438" s="91"/>
      <c r="AF438" s="108" t="str">
        <f t="shared" si="362"/>
        <v>-</v>
      </c>
      <c r="AG438" s="109"/>
      <c r="AH438" s="130">
        <f>IF(SUMPRODUCT((A$14:A438=A438)*(B$14:B438=B438)*(C$14:C438=C438))&gt;1,0,1)</f>
        <v>0</v>
      </c>
      <c r="AI438" s="110" t="str">
        <f t="shared" ref="AI438" si="553">IFERROR(VLOOKUP(D438,tipo,1,FALSE),"NO")</f>
        <v>NO</v>
      </c>
      <c r="AJ438" s="110" t="str">
        <f t="shared" ref="AJ438" si="554">IFERROR(VLOOKUP(E438,modal,1,FALSE),"NO")</f>
        <v>NO</v>
      </c>
      <c r="AK438" s="111" t="str">
        <f>IFERROR(VLOOKUP(F438,Tipo!$C$12:$C$27,1,FALSE),"NO")</f>
        <v>NO</v>
      </c>
      <c r="AL438" s="110" t="str">
        <f t="shared" ref="AL438" si="555">IFERROR(VLOOKUP(H438,afectacion,1,FALSE),"NO")</f>
        <v>NO</v>
      </c>
      <c r="AM438" s="110" t="str">
        <f t="shared" ref="AM438" si="556">IFERROR(VLOOKUP(I438,programa,1,FALSE),"NO")</f>
        <v>NO</v>
      </c>
      <c r="AN438" s="58"/>
      <c r="AO438" s="58"/>
      <c r="AP438" s="58"/>
    </row>
    <row r="439" spans="1:42" s="57" customFormat="1" ht="27" customHeight="1" x14ac:dyDescent="0.25">
      <c r="A439" s="91"/>
      <c r="B439" s="106"/>
      <c r="C439" s="92"/>
      <c r="D439" s="112"/>
      <c r="E439" s="92"/>
      <c r="F439" s="93"/>
      <c r="G439" s="94"/>
      <c r="H439" s="95"/>
      <c r="I439" s="96"/>
      <c r="J439" s="97" t="str">
        <f>IF(ISERROR(VLOOKUP(I439,Eje_Pilar!$C$2:$E$47,2,FALSE))," ",VLOOKUP(I439,Eje_Pilar!$C$2:$E$47,2,FALSE))</f>
        <v xml:space="preserve"> </v>
      </c>
      <c r="K439" s="97" t="str">
        <f>IF(ISERROR(VLOOKUP(I439,Eje_Pilar!$C$2:$E$47,3,FALSE))," ",VLOOKUP(I439,Eje_Pilar!$C$2:$E$47,3,FALSE))</f>
        <v xml:space="preserve"> </v>
      </c>
      <c r="L439" s="98"/>
      <c r="M439" s="91"/>
      <c r="N439" s="99"/>
      <c r="O439" s="100"/>
      <c r="P439" s="101"/>
      <c r="Q439" s="102"/>
      <c r="R439" s="103"/>
      <c r="S439" s="100"/>
      <c r="T439" s="104">
        <f t="shared" ref="T439" si="557">+O439+Q439+S439</f>
        <v>0</v>
      </c>
      <c r="U439" s="132"/>
      <c r="V439" s="105"/>
      <c r="W439" s="105"/>
      <c r="X439" s="105"/>
      <c r="Y439" s="106"/>
      <c r="Z439" s="106"/>
      <c r="AA439" s="107"/>
      <c r="AB439" s="91"/>
      <c r="AC439" s="91"/>
      <c r="AD439" s="91"/>
      <c r="AE439" s="91"/>
      <c r="AF439" s="108" t="str">
        <f t="shared" si="362"/>
        <v>-</v>
      </c>
      <c r="AG439" s="109"/>
      <c r="AH439" s="130">
        <f>IF(SUMPRODUCT((A$14:A439=A439)*(B$14:B439=B439)*(C$14:C439=C439))&gt;1,0,1)</f>
        <v>0</v>
      </c>
      <c r="AI439" s="110" t="str">
        <f t="shared" ref="AI439" si="558">IFERROR(VLOOKUP(D439,tipo,1,FALSE),"NO")</f>
        <v>NO</v>
      </c>
      <c r="AJ439" s="110" t="str">
        <f t="shared" ref="AJ439" si="559">IFERROR(VLOOKUP(E439,modal,1,FALSE),"NO")</f>
        <v>NO</v>
      </c>
      <c r="AK439" s="111" t="str">
        <f>IFERROR(VLOOKUP(F439,Tipo!$C$12:$C$27,1,FALSE),"NO")</f>
        <v>NO</v>
      </c>
      <c r="AL439" s="110" t="str">
        <f t="shared" ref="AL439" si="560">IFERROR(VLOOKUP(H439,afectacion,1,FALSE),"NO")</f>
        <v>NO</v>
      </c>
      <c r="AM439" s="110" t="str">
        <f t="shared" ref="AM439" si="561">IFERROR(VLOOKUP(I439,programa,1,FALSE),"NO")</f>
        <v>NO</v>
      </c>
      <c r="AN439" s="58"/>
      <c r="AO439" s="58"/>
      <c r="AP439" s="58"/>
    </row>
    <row r="440" spans="1:42" s="57" customFormat="1" ht="27" customHeight="1" x14ac:dyDescent="0.25">
      <c r="A440" s="91"/>
      <c r="B440" s="106"/>
      <c r="C440" s="92"/>
      <c r="D440" s="112"/>
      <c r="E440" s="92"/>
      <c r="F440" s="93"/>
      <c r="G440" s="94"/>
      <c r="H440" s="95"/>
      <c r="I440" s="96"/>
      <c r="J440" s="97" t="str">
        <f>IF(ISERROR(VLOOKUP(I440,Eje_Pilar!$C$2:$E$47,2,FALSE))," ",VLOOKUP(I440,Eje_Pilar!$C$2:$E$47,2,FALSE))</f>
        <v xml:space="preserve"> </v>
      </c>
      <c r="K440" s="97" t="str">
        <f>IF(ISERROR(VLOOKUP(I440,Eje_Pilar!$C$2:$E$47,3,FALSE))," ",VLOOKUP(I440,Eje_Pilar!$C$2:$E$47,3,FALSE))</f>
        <v xml:space="preserve"> </v>
      </c>
      <c r="L440" s="98"/>
      <c r="M440" s="91"/>
      <c r="N440" s="99"/>
      <c r="O440" s="100"/>
      <c r="P440" s="101"/>
      <c r="Q440" s="102"/>
      <c r="R440" s="103"/>
      <c r="S440" s="100"/>
      <c r="T440" s="104">
        <f t="shared" ref="T440" si="562">+O440+Q440+S440</f>
        <v>0</v>
      </c>
      <c r="U440" s="132"/>
      <c r="V440" s="105"/>
      <c r="W440" s="105"/>
      <c r="X440" s="105"/>
      <c r="Y440" s="106"/>
      <c r="Z440" s="106"/>
      <c r="AA440" s="107"/>
      <c r="AB440" s="91"/>
      <c r="AC440" s="91"/>
      <c r="AD440" s="91"/>
      <c r="AE440" s="91"/>
      <c r="AF440" s="108" t="str">
        <f t="shared" si="362"/>
        <v>-</v>
      </c>
      <c r="AG440" s="109"/>
      <c r="AH440" s="130">
        <f>IF(SUMPRODUCT((A$14:A440=A440)*(B$14:B440=B440)*(C$14:C440=C440))&gt;1,0,1)</f>
        <v>0</v>
      </c>
      <c r="AI440" s="110" t="str">
        <f t="shared" ref="AI440" si="563">IFERROR(VLOOKUP(D440,tipo,1,FALSE),"NO")</f>
        <v>NO</v>
      </c>
      <c r="AJ440" s="110" t="str">
        <f t="shared" ref="AJ440" si="564">IFERROR(VLOOKUP(E440,modal,1,FALSE),"NO")</f>
        <v>NO</v>
      </c>
      <c r="AK440" s="111" t="str">
        <f>IFERROR(VLOOKUP(F440,Tipo!$C$12:$C$27,1,FALSE),"NO")</f>
        <v>NO</v>
      </c>
      <c r="AL440" s="110" t="str">
        <f t="shared" ref="AL440" si="565">IFERROR(VLOOKUP(H440,afectacion,1,FALSE),"NO")</f>
        <v>NO</v>
      </c>
      <c r="AM440" s="110" t="str">
        <f t="shared" ref="AM440" si="566">IFERROR(VLOOKUP(I440,programa,1,FALSE),"NO")</f>
        <v>NO</v>
      </c>
      <c r="AN440" s="58"/>
      <c r="AO440" s="58"/>
      <c r="AP440" s="58"/>
    </row>
    <row r="441" spans="1:42" s="57" customFormat="1" ht="27" customHeight="1" x14ac:dyDescent="0.25">
      <c r="A441" s="91"/>
      <c r="B441" s="106"/>
      <c r="C441" s="92"/>
      <c r="D441" s="112"/>
      <c r="E441" s="92"/>
      <c r="F441" s="93"/>
      <c r="G441" s="94"/>
      <c r="H441" s="95"/>
      <c r="I441" s="96"/>
      <c r="J441" s="97" t="str">
        <f>IF(ISERROR(VLOOKUP(I441,Eje_Pilar!$C$2:$E$47,2,FALSE))," ",VLOOKUP(I441,Eje_Pilar!$C$2:$E$47,2,FALSE))</f>
        <v xml:space="preserve"> </v>
      </c>
      <c r="K441" s="97" t="str">
        <f>IF(ISERROR(VLOOKUP(I441,Eje_Pilar!$C$2:$E$47,3,FALSE))," ",VLOOKUP(I441,Eje_Pilar!$C$2:$E$47,3,FALSE))</f>
        <v xml:space="preserve"> </v>
      </c>
      <c r="L441" s="98"/>
      <c r="M441" s="91"/>
      <c r="N441" s="99"/>
      <c r="O441" s="100"/>
      <c r="P441" s="101"/>
      <c r="Q441" s="102"/>
      <c r="R441" s="103"/>
      <c r="S441" s="100"/>
      <c r="T441" s="104">
        <f t="shared" ref="T441" si="567">+O441+Q441+S441</f>
        <v>0</v>
      </c>
      <c r="U441" s="132"/>
      <c r="V441" s="105"/>
      <c r="W441" s="105"/>
      <c r="X441" s="105"/>
      <c r="Y441" s="106"/>
      <c r="Z441" s="106"/>
      <c r="AA441" s="107"/>
      <c r="AB441" s="91"/>
      <c r="AC441" s="91"/>
      <c r="AD441" s="91"/>
      <c r="AE441" s="91"/>
      <c r="AF441" s="108" t="str">
        <f t="shared" si="362"/>
        <v>-</v>
      </c>
      <c r="AG441" s="109"/>
      <c r="AH441" s="130">
        <f>IF(SUMPRODUCT((A$14:A441=A441)*(B$14:B441=B441)*(C$14:C441=C441))&gt;1,0,1)</f>
        <v>0</v>
      </c>
      <c r="AI441" s="110" t="str">
        <f t="shared" ref="AI441" si="568">IFERROR(VLOOKUP(D441,tipo,1,FALSE),"NO")</f>
        <v>NO</v>
      </c>
      <c r="AJ441" s="110" t="str">
        <f t="shared" ref="AJ441" si="569">IFERROR(VLOOKUP(E441,modal,1,FALSE),"NO")</f>
        <v>NO</v>
      </c>
      <c r="AK441" s="111" t="str">
        <f>IFERROR(VLOOKUP(F441,Tipo!$C$12:$C$27,1,FALSE),"NO")</f>
        <v>NO</v>
      </c>
      <c r="AL441" s="110" t="str">
        <f t="shared" ref="AL441" si="570">IFERROR(VLOOKUP(H441,afectacion,1,FALSE),"NO")</f>
        <v>NO</v>
      </c>
      <c r="AM441" s="110" t="str">
        <f t="shared" ref="AM441" si="571">IFERROR(VLOOKUP(I441,programa,1,FALSE),"NO")</f>
        <v>NO</v>
      </c>
      <c r="AN441" s="58"/>
      <c r="AO441" s="58"/>
      <c r="AP441" s="58"/>
    </row>
    <row r="442" spans="1:42" s="57" customFormat="1" ht="27" customHeight="1" x14ac:dyDescent="0.25">
      <c r="A442" s="91"/>
      <c r="B442" s="106"/>
      <c r="C442" s="92"/>
      <c r="D442" s="112"/>
      <c r="E442" s="92"/>
      <c r="F442" s="93"/>
      <c r="G442" s="94"/>
      <c r="H442" s="95"/>
      <c r="I442" s="96"/>
      <c r="J442" s="97" t="str">
        <f>IF(ISERROR(VLOOKUP(I442,Eje_Pilar!$C$2:$E$47,2,FALSE))," ",VLOOKUP(I442,Eje_Pilar!$C$2:$E$47,2,FALSE))</f>
        <v xml:space="preserve"> </v>
      </c>
      <c r="K442" s="97" t="str">
        <f>IF(ISERROR(VLOOKUP(I442,Eje_Pilar!$C$2:$E$47,3,FALSE))," ",VLOOKUP(I442,Eje_Pilar!$C$2:$E$47,3,FALSE))</f>
        <v xml:space="preserve"> </v>
      </c>
      <c r="L442" s="98"/>
      <c r="M442" s="91"/>
      <c r="N442" s="99"/>
      <c r="O442" s="100"/>
      <c r="P442" s="101"/>
      <c r="Q442" s="102"/>
      <c r="R442" s="103"/>
      <c r="S442" s="100"/>
      <c r="T442" s="104">
        <f t="shared" ref="T442" si="572">+O442+Q442+S442</f>
        <v>0</v>
      </c>
      <c r="U442" s="132"/>
      <c r="V442" s="105"/>
      <c r="W442" s="105"/>
      <c r="X442" s="105"/>
      <c r="Y442" s="106"/>
      <c r="Z442" s="106"/>
      <c r="AA442" s="107"/>
      <c r="AB442" s="91"/>
      <c r="AC442" s="91"/>
      <c r="AD442" s="91"/>
      <c r="AE442" s="91"/>
      <c r="AF442" s="108" t="str">
        <f t="shared" si="362"/>
        <v>-</v>
      </c>
      <c r="AG442" s="109"/>
      <c r="AH442" s="130">
        <f>IF(SUMPRODUCT((A$14:A442=A442)*(B$14:B442=B442)*(C$14:C442=C442))&gt;1,0,1)</f>
        <v>0</v>
      </c>
      <c r="AI442" s="110" t="str">
        <f t="shared" ref="AI442" si="573">IFERROR(VLOOKUP(D442,tipo,1,FALSE),"NO")</f>
        <v>NO</v>
      </c>
      <c r="AJ442" s="110" t="str">
        <f t="shared" ref="AJ442" si="574">IFERROR(VLOOKUP(E442,modal,1,FALSE),"NO")</f>
        <v>NO</v>
      </c>
      <c r="AK442" s="111" t="str">
        <f>IFERROR(VLOOKUP(F442,Tipo!$C$12:$C$27,1,FALSE),"NO")</f>
        <v>NO</v>
      </c>
      <c r="AL442" s="110" t="str">
        <f t="shared" ref="AL442" si="575">IFERROR(VLOOKUP(H442,afectacion,1,FALSE),"NO")</f>
        <v>NO</v>
      </c>
      <c r="AM442" s="110" t="str">
        <f t="shared" ref="AM442" si="576">IFERROR(VLOOKUP(I442,programa,1,FALSE),"NO")</f>
        <v>NO</v>
      </c>
      <c r="AN442" s="58"/>
      <c r="AO442" s="58"/>
      <c r="AP442" s="58"/>
    </row>
    <row r="443" spans="1:42" s="57" customFormat="1" ht="27" customHeight="1" x14ac:dyDescent="0.25">
      <c r="A443" s="91"/>
      <c r="B443" s="106"/>
      <c r="C443" s="92"/>
      <c r="D443" s="112"/>
      <c r="E443" s="92"/>
      <c r="F443" s="93"/>
      <c r="G443" s="94"/>
      <c r="H443" s="95"/>
      <c r="I443" s="96"/>
      <c r="J443" s="97" t="str">
        <f>IF(ISERROR(VLOOKUP(I443,Eje_Pilar!$C$2:$E$47,2,FALSE))," ",VLOOKUP(I443,Eje_Pilar!$C$2:$E$47,2,FALSE))</f>
        <v xml:space="preserve"> </v>
      </c>
      <c r="K443" s="97" t="str">
        <f>IF(ISERROR(VLOOKUP(I443,Eje_Pilar!$C$2:$E$47,3,FALSE))," ",VLOOKUP(I443,Eje_Pilar!$C$2:$E$47,3,FALSE))</f>
        <v xml:space="preserve"> </v>
      </c>
      <c r="L443" s="98"/>
      <c r="M443" s="91"/>
      <c r="N443" s="99"/>
      <c r="O443" s="100"/>
      <c r="P443" s="101"/>
      <c r="Q443" s="102"/>
      <c r="R443" s="103"/>
      <c r="S443" s="100"/>
      <c r="T443" s="104">
        <f t="shared" ref="T443" si="577">+O443+Q443+S443</f>
        <v>0</v>
      </c>
      <c r="U443" s="132"/>
      <c r="V443" s="105"/>
      <c r="W443" s="105"/>
      <c r="X443" s="105"/>
      <c r="Y443" s="106"/>
      <c r="Z443" s="106"/>
      <c r="AA443" s="107"/>
      <c r="AB443" s="91"/>
      <c r="AC443" s="91"/>
      <c r="AD443" s="91"/>
      <c r="AE443" s="91"/>
      <c r="AF443" s="108" t="str">
        <f t="shared" si="362"/>
        <v>-</v>
      </c>
      <c r="AG443" s="109"/>
      <c r="AH443" s="130">
        <f>IF(SUMPRODUCT((A$14:A443=A443)*(B$14:B443=B443)*(C$14:C443=C443))&gt;1,0,1)</f>
        <v>0</v>
      </c>
      <c r="AI443" s="110" t="str">
        <f t="shared" ref="AI443" si="578">IFERROR(VLOOKUP(D443,tipo,1,FALSE),"NO")</f>
        <v>NO</v>
      </c>
      <c r="AJ443" s="110" t="str">
        <f t="shared" ref="AJ443" si="579">IFERROR(VLOOKUP(E443,modal,1,FALSE),"NO")</f>
        <v>NO</v>
      </c>
      <c r="AK443" s="111" t="str">
        <f>IFERROR(VLOOKUP(F443,Tipo!$C$12:$C$27,1,FALSE),"NO")</f>
        <v>NO</v>
      </c>
      <c r="AL443" s="110" t="str">
        <f t="shared" ref="AL443" si="580">IFERROR(VLOOKUP(H443,afectacion,1,FALSE),"NO")</f>
        <v>NO</v>
      </c>
      <c r="AM443" s="110" t="str">
        <f t="shared" ref="AM443" si="581">IFERROR(VLOOKUP(I443,programa,1,FALSE),"NO")</f>
        <v>NO</v>
      </c>
      <c r="AN443" s="58"/>
      <c r="AO443" s="58"/>
      <c r="AP443" s="58"/>
    </row>
    <row r="444" spans="1:42" s="57" customFormat="1" ht="27" customHeight="1" x14ac:dyDescent="0.25">
      <c r="A444" s="91"/>
      <c r="B444" s="106"/>
      <c r="C444" s="92"/>
      <c r="D444" s="112"/>
      <c r="E444" s="92"/>
      <c r="F444" s="93"/>
      <c r="G444" s="94"/>
      <c r="H444" s="95"/>
      <c r="I444" s="96"/>
      <c r="J444" s="97" t="str">
        <f>IF(ISERROR(VLOOKUP(I444,Eje_Pilar!$C$2:$E$47,2,FALSE))," ",VLOOKUP(I444,Eje_Pilar!$C$2:$E$47,2,FALSE))</f>
        <v xml:space="preserve"> </v>
      </c>
      <c r="K444" s="97" t="str">
        <f>IF(ISERROR(VLOOKUP(I444,Eje_Pilar!$C$2:$E$47,3,FALSE))," ",VLOOKUP(I444,Eje_Pilar!$C$2:$E$47,3,FALSE))</f>
        <v xml:space="preserve"> </v>
      </c>
      <c r="L444" s="98"/>
      <c r="M444" s="91"/>
      <c r="N444" s="99"/>
      <c r="O444" s="100"/>
      <c r="P444" s="101"/>
      <c r="Q444" s="102"/>
      <c r="R444" s="103"/>
      <c r="S444" s="100"/>
      <c r="T444" s="104">
        <f t="shared" ref="T444" si="582">+O444+Q444+S444</f>
        <v>0</v>
      </c>
      <c r="U444" s="132"/>
      <c r="V444" s="105"/>
      <c r="W444" s="105"/>
      <c r="X444" s="105"/>
      <c r="Y444" s="106"/>
      <c r="Z444" s="106"/>
      <c r="AA444" s="107"/>
      <c r="AB444" s="91"/>
      <c r="AC444" s="91"/>
      <c r="AD444" s="91"/>
      <c r="AE444" s="91"/>
      <c r="AF444" s="108" t="str">
        <f t="shared" si="362"/>
        <v>-</v>
      </c>
      <c r="AG444" s="109"/>
      <c r="AH444" s="130">
        <f>IF(SUMPRODUCT((A$14:A444=A444)*(B$14:B444=B444)*(C$14:C444=C444))&gt;1,0,1)</f>
        <v>0</v>
      </c>
      <c r="AI444" s="110" t="str">
        <f t="shared" ref="AI444" si="583">IFERROR(VLOOKUP(D444,tipo,1,FALSE),"NO")</f>
        <v>NO</v>
      </c>
      <c r="AJ444" s="110" t="str">
        <f t="shared" ref="AJ444" si="584">IFERROR(VLOOKUP(E444,modal,1,FALSE),"NO")</f>
        <v>NO</v>
      </c>
      <c r="AK444" s="111" t="str">
        <f>IFERROR(VLOOKUP(F444,Tipo!$C$12:$C$27,1,FALSE),"NO")</f>
        <v>NO</v>
      </c>
      <c r="AL444" s="110" t="str">
        <f t="shared" ref="AL444" si="585">IFERROR(VLOOKUP(H444,afectacion,1,FALSE),"NO")</f>
        <v>NO</v>
      </c>
      <c r="AM444" s="110" t="str">
        <f t="shared" ref="AM444" si="586">IFERROR(VLOOKUP(I444,programa,1,FALSE),"NO")</f>
        <v>NO</v>
      </c>
      <c r="AN444" s="58"/>
      <c r="AO444" s="58"/>
      <c r="AP444" s="58"/>
    </row>
    <row r="445" spans="1:42" s="57" customFormat="1" ht="27" customHeight="1" x14ac:dyDescent="0.25">
      <c r="A445" s="91"/>
      <c r="B445" s="106"/>
      <c r="C445" s="92"/>
      <c r="D445" s="112"/>
      <c r="E445" s="92"/>
      <c r="F445" s="93"/>
      <c r="G445" s="94"/>
      <c r="H445" s="95"/>
      <c r="I445" s="96"/>
      <c r="J445" s="97" t="str">
        <f>IF(ISERROR(VLOOKUP(I445,Eje_Pilar!$C$2:$E$47,2,FALSE))," ",VLOOKUP(I445,Eje_Pilar!$C$2:$E$47,2,FALSE))</f>
        <v xml:space="preserve"> </v>
      </c>
      <c r="K445" s="97" t="str">
        <f>IF(ISERROR(VLOOKUP(I445,Eje_Pilar!$C$2:$E$47,3,FALSE))," ",VLOOKUP(I445,Eje_Pilar!$C$2:$E$47,3,FALSE))</f>
        <v xml:space="preserve"> </v>
      </c>
      <c r="L445" s="98"/>
      <c r="M445" s="91"/>
      <c r="N445" s="99"/>
      <c r="O445" s="100"/>
      <c r="P445" s="101"/>
      <c r="Q445" s="102"/>
      <c r="R445" s="103"/>
      <c r="S445" s="100"/>
      <c r="T445" s="104">
        <f t="shared" ref="T445" si="587">+O445+Q445+S445</f>
        <v>0</v>
      </c>
      <c r="U445" s="132"/>
      <c r="V445" s="105"/>
      <c r="W445" s="105"/>
      <c r="X445" s="105"/>
      <c r="Y445" s="106"/>
      <c r="Z445" s="106"/>
      <c r="AA445" s="107"/>
      <c r="AB445" s="91"/>
      <c r="AC445" s="91"/>
      <c r="AD445" s="91"/>
      <c r="AE445" s="91"/>
      <c r="AF445" s="108" t="str">
        <f t="shared" si="362"/>
        <v>-</v>
      </c>
      <c r="AG445" s="109"/>
      <c r="AH445" s="130">
        <f>IF(SUMPRODUCT((A$14:A445=A445)*(B$14:B445=B445)*(C$14:C445=C445))&gt;1,0,1)</f>
        <v>0</v>
      </c>
      <c r="AI445" s="110" t="str">
        <f t="shared" ref="AI445" si="588">IFERROR(VLOOKUP(D445,tipo,1,FALSE),"NO")</f>
        <v>NO</v>
      </c>
      <c r="AJ445" s="110" t="str">
        <f t="shared" ref="AJ445" si="589">IFERROR(VLOOKUP(E445,modal,1,FALSE),"NO")</f>
        <v>NO</v>
      </c>
      <c r="AK445" s="111" t="str">
        <f>IFERROR(VLOOKUP(F445,Tipo!$C$12:$C$27,1,FALSE),"NO")</f>
        <v>NO</v>
      </c>
      <c r="AL445" s="110" t="str">
        <f t="shared" ref="AL445" si="590">IFERROR(VLOOKUP(H445,afectacion,1,FALSE),"NO")</f>
        <v>NO</v>
      </c>
      <c r="AM445" s="110" t="str">
        <f t="shared" ref="AM445" si="591">IFERROR(VLOOKUP(I445,programa,1,FALSE),"NO")</f>
        <v>NO</v>
      </c>
      <c r="AN445" s="58"/>
      <c r="AO445" s="58"/>
      <c r="AP445" s="58"/>
    </row>
    <row r="446" spans="1:42" s="57" customFormat="1" ht="27" customHeight="1" x14ac:dyDescent="0.25">
      <c r="A446" s="91"/>
      <c r="B446" s="106"/>
      <c r="C446" s="92"/>
      <c r="D446" s="112"/>
      <c r="E446" s="92"/>
      <c r="F446" s="93"/>
      <c r="G446" s="94"/>
      <c r="H446" s="95"/>
      <c r="I446" s="96"/>
      <c r="J446" s="97" t="str">
        <f>IF(ISERROR(VLOOKUP(I446,Eje_Pilar!$C$2:$E$47,2,FALSE))," ",VLOOKUP(I446,Eje_Pilar!$C$2:$E$47,2,FALSE))</f>
        <v xml:space="preserve"> </v>
      </c>
      <c r="K446" s="97" t="str">
        <f>IF(ISERROR(VLOOKUP(I446,Eje_Pilar!$C$2:$E$47,3,FALSE))," ",VLOOKUP(I446,Eje_Pilar!$C$2:$E$47,3,FALSE))</f>
        <v xml:space="preserve"> </v>
      </c>
      <c r="L446" s="98"/>
      <c r="M446" s="91"/>
      <c r="N446" s="99"/>
      <c r="O446" s="100"/>
      <c r="P446" s="101"/>
      <c r="Q446" s="102"/>
      <c r="R446" s="103"/>
      <c r="S446" s="100"/>
      <c r="T446" s="104">
        <f t="shared" ref="T446" si="592">+O446+Q446+S446</f>
        <v>0</v>
      </c>
      <c r="U446" s="132"/>
      <c r="V446" s="105"/>
      <c r="W446" s="105"/>
      <c r="X446" s="105"/>
      <c r="Y446" s="106"/>
      <c r="Z446" s="106"/>
      <c r="AA446" s="107"/>
      <c r="AB446" s="91"/>
      <c r="AC446" s="91"/>
      <c r="AD446" s="91"/>
      <c r="AE446" s="91"/>
      <c r="AF446" s="108" t="str">
        <f t="shared" si="362"/>
        <v>-</v>
      </c>
      <c r="AG446" s="109"/>
      <c r="AH446" s="130">
        <f>IF(SUMPRODUCT((A$14:A446=A446)*(B$14:B446=B446)*(C$14:C446=C446))&gt;1,0,1)</f>
        <v>0</v>
      </c>
      <c r="AI446" s="110" t="str">
        <f t="shared" ref="AI446" si="593">IFERROR(VLOOKUP(D446,tipo,1,FALSE),"NO")</f>
        <v>NO</v>
      </c>
      <c r="AJ446" s="110" t="str">
        <f t="shared" ref="AJ446" si="594">IFERROR(VLOOKUP(E446,modal,1,FALSE),"NO")</f>
        <v>NO</v>
      </c>
      <c r="AK446" s="111" t="str">
        <f>IFERROR(VLOOKUP(F446,Tipo!$C$12:$C$27,1,FALSE),"NO")</f>
        <v>NO</v>
      </c>
      <c r="AL446" s="110" t="str">
        <f t="shared" ref="AL446" si="595">IFERROR(VLOOKUP(H446,afectacion,1,FALSE),"NO")</f>
        <v>NO</v>
      </c>
      <c r="AM446" s="110" t="str">
        <f t="shared" ref="AM446" si="596">IFERROR(VLOOKUP(I446,programa,1,FALSE),"NO")</f>
        <v>NO</v>
      </c>
      <c r="AN446" s="58"/>
      <c r="AO446" s="58"/>
      <c r="AP446" s="58"/>
    </row>
    <row r="447" spans="1:42" s="57" customFormat="1" ht="27" customHeight="1" x14ac:dyDescent="0.25">
      <c r="A447" s="91"/>
      <c r="B447" s="106"/>
      <c r="C447" s="92"/>
      <c r="D447" s="112"/>
      <c r="E447" s="92"/>
      <c r="F447" s="93"/>
      <c r="G447" s="94"/>
      <c r="H447" s="95"/>
      <c r="I447" s="96"/>
      <c r="J447" s="97" t="str">
        <f>IF(ISERROR(VLOOKUP(I447,Eje_Pilar!$C$2:$E$47,2,FALSE))," ",VLOOKUP(I447,Eje_Pilar!$C$2:$E$47,2,FALSE))</f>
        <v xml:space="preserve"> </v>
      </c>
      <c r="K447" s="97" t="str">
        <f>IF(ISERROR(VLOOKUP(I447,Eje_Pilar!$C$2:$E$47,3,FALSE))," ",VLOOKUP(I447,Eje_Pilar!$C$2:$E$47,3,FALSE))</f>
        <v xml:space="preserve"> </v>
      </c>
      <c r="L447" s="98"/>
      <c r="M447" s="91"/>
      <c r="N447" s="99"/>
      <c r="O447" s="100"/>
      <c r="P447" s="101"/>
      <c r="Q447" s="102"/>
      <c r="R447" s="103"/>
      <c r="S447" s="100"/>
      <c r="T447" s="104">
        <f t="shared" ref="T447" si="597">+O447+Q447+S447</f>
        <v>0</v>
      </c>
      <c r="U447" s="132"/>
      <c r="V447" s="105"/>
      <c r="W447" s="105"/>
      <c r="X447" s="105"/>
      <c r="Y447" s="106"/>
      <c r="Z447" s="106"/>
      <c r="AA447" s="107"/>
      <c r="AB447" s="91"/>
      <c r="AC447" s="91"/>
      <c r="AD447" s="91"/>
      <c r="AE447" s="91"/>
      <c r="AF447" s="108" t="str">
        <f t="shared" si="362"/>
        <v>-</v>
      </c>
      <c r="AG447" s="109"/>
      <c r="AH447" s="130">
        <f>IF(SUMPRODUCT((A$14:A447=A447)*(B$14:B447=B447)*(C$14:C447=C447))&gt;1,0,1)</f>
        <v>0</v>
      </c>
      <c r="AI447" s="110" t="str">
        <f t="shared" ref="AI447" si="598">IFERROR(VLOOKUP(D447,tipo,1,FALSE),"NO")</f>
        <v>NO</v>
      </c>
      <c r="AJ447" s="110" t="str">
        <f t="shared" ref="AJ447" si="599">IFERROR(VLOOKUP(E447,modal,1,FALSE),"NO")</f>
        <v>NO</v>
      </c>
      <c r="AK447" s="111" t="str">
        <f>IFERROR(VLOOKUP(F447,Tipo!$C$12:$C$27,1,FALSE),"NO")</f>
        <v>NO</v>
      </c>
      <c r="AL447" s="110" t="str">
        <f t="shared" ref="AL447" si="600">IFERROR(VLOOKUP(H447,afectacion,1,FALSE),"NO")</f>
        <v>NO</v>
      </c>
      <c r="AM447" s="110" t="str">
        <f t="shared" ref="AM447" si="601">IFERROR(VLOOKUP(I447,programa,1,FALSE),"NO")</f>
        <v>NO</v>
      </c>
      <c r="AN447" s="58"/>
      <c r="AO447" s="58"/>
      <c r="AP447" s="58"/>
    </row>
    <row r="448" spans="1:42" s="57" customFormat="1" ht="27" customHeight="1" x14ac:dyDescent="0.25">
      <c r="A448" s="91"/>
      <c r="B448" s="106"/>
      <c r="C448" s="92"/>
      <c r="D448" s="112"/>
      <c r="E448" s="92"/>
      <c r="F448" s="93"/>
      <c r="G448" s="94"/>
      <c r="H448" s="95"/>
      <c r="I448" s="96"/>
      <c r="J448" s="97" t="str">
        <f>IF(ISERROR(VLOOKUP(I448,Eje_Pilar!$C$2:$E$47,2,FALSE))," ",VLOOKUP(I448,Eje_Pilar!$C$2:$E$47,2,FALSE))</f>
        <v xml:space="preserve"> </v>
      </c>
      <c r="K448" s="97" t="str">
        <f>IF(ISERROR(VLOOKUP(I448,Eje_Pilar!$C$2:$E$47,3,FALSE))," ",VLOOKUP(I448,Eje_Pilar!$C$2:$E$47,3,FALSE))</f>
        <v xml:space="preserve"> </v>
      </c>
      <c r="L448" s="98"/>
      <c r="M448" s="91"/>
      <c r="N448" s="99"/>
      <c r="O448" s="100"/>
      <c r="P448" s="101"/>
      <c r="Q448" s="102"/>
      <c r="R448" s="103"/>
      <c r="S448" s="100"/>
      <c r="T448" s="104">
        <f t="shared" ref="T448" si="602">+O448+Q448+S448</f>
        <v>0</v>
      </c>
      <c r="U448" s="132"/>
      <c r="V448" s="105"/>
      <c r="W448" s="105"/>
      <c r="X448" s="105"/>
      <c r="Y448" s="106"/>
      <c r="Z448" s="106"/>
      <c r="AA448" s="107"/>
      <c r="AB448" s="91"/>
      <c r="AC448" s="91"/>
      <c r="AD448" s="91"/>
      <c r="AE448" s="91"/>
      <c r="AF448" s="108" t="str">
        <f t="shared" si="362"/>
        <v>-</v>
      </c>
      <c r="AG448" s="109"/>
      <c r="AH448" s="130">
        <f>IF(SUMPRODUCT((A$14:A448=A448)*(B$14:B448=B448)*(C$14:C448=C448))&gt;1,0,1)</f>
        <v>0</v>
      </c>
      <c r="AI448" s="110" t="str">
        <f t="shared" ref="AI448" si="603">IFERROR(VLOOKUP(D448,tipo,1,FALSE),"NO")</f>
        <v>NO</v>
      </c>
      <c r="AJ448" s="110" t="str">
        <f t="shared" ref="AJ448" si="604">IFERROR(VLOOKUP(E448,modal,1,FALSE),"NO")</f>
        <v>NO</v>
      </c>
      <c r="AK448" s="111" t="str">
        <f>IFERROR(VLOOKUP(F448,Tipo!$C$12:$C$27,1,FALSE),"NO")</f>
        <v>NO</v>
      </c>
      <c r="AL448" s="110" t="str">
        <f t="shared" ref="AL448" si="605">IFERROR(VLOOKUP(H448,afectacion,1,FALSE),"NO")</f>
        <v>NO</v>
      </c>
      <c r="AM448" s="110" t="str">
        <f t="shared" ref="AM448" si="606">IFERROR(VLOOKUP(I448,programa,1,FALSE),"NO")</f>
        <v>NO</v>
      </c>
      <c r="AN448" s="58"/>
      <c r="AO448" s="58"/>
      <c r="AP448" s="58"/>
    </row>
    <row r="449" spans="1:42" s="57" customFormat="1" ht="27" customHeight="1" x14ac:dyDescent="0.25">
      <c r="A449" s="91"/>
      <c r="B449" s="106"/>
      <c r="C449" s="92"/>
      <c r="D449" s="112"/>
      <c r="E449" s="92"/>
      <c r="F449" s="93"/>
      <c r="G449" s="94"/>
      <c r="H449" s="95"/>
      <c r="I449" s="96"/>
      <c r="J449" s="97" t="str">
        <f>IF(ISERROR(VLOOKUP(I449,Eje_Pilar!$C$2:$E$47,2,FALSE))," ",VLOOKUP(I449,Eje_Pilar!$C$2:$E$47,2,FALSE))</f>
        <v xml:space="preserve"> </v>
      </c>
      <c r="K449" s="97" t="str">
        <f>IF(ISERROR(VLOOKUP(I449,Eje_Pilar!$C$2:$E$47,3,FALSE))," ",VLOOKUP(I449,Eje_Pilar!$C$2:$E$47,3,FALSE))</f>
        <v xml:space="preserve"> </v>
      </c>
      <c r="L449" s="98"/>
      <c r="M449" s="91"/>
      <c r="N449" s="99"/>
      <c r="O449" s="100"/>
      <c r="P449" s="101"/>
      <c r="Q449" s="102"/>
      <c r="R449" s="103"/>
      <c r="S449" s="100"/>
      <c r="T449" s="104">
        <f t="shared" ref="T449" si="607">+O449+Q449+S449</f>
        <v>0</v>
      </c>
      <c r="U449" s="132"/>
      <c r="V449" s="105"/>
      <c r="W449" s="105"/>
      <c r="X449" s="105"/>
      <c r="Y449" s="106"/>
      <c r="Z449" s="106"/>
      <c r="AA449" s="107"/>
      <c r="AB449" s="91"/>
      <c r="AC449" s="91"/>
      <c r="AD449" s="91"/>
      <c r="AE449" s="91"/>
      <c r="AF449" s="108" t="str">
        <f t="shared" si="362"/>
        <v>-</v>
      </c>
      <c r="AG449" s="109"/>
      <c r="AH449" s="130">
        <f>IF(SUMPRODUCT((A$14:A449=A449)*(B$14:B449=B449)*(C$14:C449=C449))&gt;1,0,1)</f>
        <v>0</v>
      </c>
      <c r="AI449" s="110" t="str">
        <f t="shared" ref="AI449" si="608">IFERROR(VLOOKUP(D449,tipo,1,FALSE),"NO")</f>
        <v>NO</v>
      </c>
      <c r="AJ449" s="110" t="str">
        <f t="shared" ref="AJ449" si="609">IFERROR(VLOOKUP(E449,modal,1,FALSE),"NO")</f>
        <v>NO</v>
      </c>
      <c r="AK449" s="111" t="str">
        <f>IFERROR(VLOOKUP(F449,Tipo!$C$12:$C$27,1,FALSE),"NO")</f>
        <v>NO</v>
      </c>
      <c r="AL449" s="110" t="str">
        <f t="shared" ref="AL449" si="610">IFERROR(VLOOKUP(H449,afectacion,1,FALSE),"NO")</f>
        <v>NO</v>
      </c>
      <c r="AM449" s="110" t="str">
        <f t="shared" ref="AM449" si="611">IFERROR(VLOOKUP(I449,programa,1,FALSE),"NO")</f>
        <v>NO</v>
      </c>
      <c r="AN449" s="58"/>
      <c r="AO449" s="58"/>
      <c r="AP449" s="58"/>
    </row>
    <row r="450" spans="1:42" s="57" customFormat="1" ht="27" customHeight="1" x14ac:dyDescent="0.25">
      <c r="A450" s="91"/>
      <c r="B450" s="106"/>
      <c r="C450" s="92"/>
      <c r="D450" s="112"/>
      <c r="E450" s="92"/>
      <c r="F450" s="93"/>
      <c r="G450" s="94"/>
      <c r="H450" s="95"/>
      <c r="I450" s="96"/>
      <c r="J450" s="97" t="str">
        <f>IF(ISERROR(VLOOKUP(I450,Eje_Pilar!$C$2:$E$47,2,FALSE))," ",VLOOKUP(I450,Eje_Pilar!$C$2:$E$47,2,FALSE))</f>
        <v xml:space="preserve"> </v>
      </c>
      <c r="K450" s="97" t="str">
        <f>IF(ISERROR(VLOOKUP(I450,Eje_Pilar!$C$2:$E$47,3,FALSE))," ",VLOOKUP(I450,Eje_Pilar!$C$2:$E$47,3,FALSE))</f>
        <v xml:space="preserve"> </v>
      </c>
      <c r="L450" s="98"/>
      <c r="M450" s="91"/>
      <c r="N450" s="99"/>
      <c r="O450" s="100"/>
      <c r="P450" s="101"/>
      <c r="Q450" s="102"/>
      <c r="R450" s="103"/>
      <c r="S450" s="100"/>
      <c r="T450" s="104">
        <f t="shared" ref="T450" si="612">+O450+Q450+S450</f>
        <v>0</v>
      </c>
      <c r="U450" s="132"/>
      <c r="V450" s="105"/>
      <c r="W450" s="105"/>
      <c r="X450" s="105"/>
      <c r="Y450" s="106"/>
      <c r="Z450" s="106"/>
      <c r="AA450" s="107"/>
      <c r="AB450" s="91"/>
      <c r="AC450" s="91"/>
      <c r="AD450" s="91"/>
      <c r="AE450" s="91"/>
      <c r="AF450" s="108" t="str">
        <f t="shared" si="362"/>
        <v>-</v>
      </c>
      <c r="AG450" s="109"/>
      <c r="AH450" s="130">
        <f>IF(SUMPRODUCT((A$14:A450=A450)*(B$14:B450=B450)*(C$14:C450=C450))&gt;1,0,1)</f>
        <v>0</v>
      </c>
      <c r="AI450" s="110" t="str">
        <f t="shared" ref="AI450" si="613">IFERROR(VLOOKUP(D450,tipo,1,FALSE),"NO")</f>
        <v>NO</v>
      </c>
      <c r="AJ450" s="110" t="str">
        <f t="shared" ref="AJ450" si="614">IFERROR(VLOOKUP(E450,modal,1,FALSE),"NO")</f>
        <v>NO</v>
      </c>
      <c r="AK450" s="111" t="str">
        <f>IFERROR(VLOOKUP(F450,Tipo!$C$12:$C$27,1,FALSE),"NO")</f>
        <v>NO</v>
      </c>
      <c r="AL450" s="110" t="str">
        <f t="shared" ref="AL450" si="615">IFERROR(VLOOKUP(H450,afectacion,1,FALSE),"NO")</f>
        <v>NO</v>
      </c>
      <c r="AM450" s="110" t="str">
        <f t="shared" ref="AM450" si="616">IFERROR(VLOOKUP(I450,programa,1,FALSE),"NO")</f>
        <v>NO</v>
      </c>
      <c r="AN450" s="58"/>
      <c r="AO450" s="58"/>
      <c r="AP450" s="58"/>
    </row>
    <row r="451" spans="1:42" s="57" customFormat="1" ht="27" customHeight="1" x14ac:dyDescent="0.25">
      <c r="A451" s="91"/>
      <c r="B451" s="106"/>
      <c r="C451" s="92"/>
      <c r="D451" s="112"/>
      <c r="E451" s="92"/>
      <c r="F451" s="93"/>
      <c r="G451" s="94"/>
      <c r="H451" s="95"/>
      <c r="I451" s="96"/>
      <c r="J451" s="97" t="str">
        <f>IF(ISERROR(VLOOKUP(I451,Eje_Pilar!$C$2:$E$47,2,FALSE))," ",VLOOKUP(I451,Eje_Pilar!$C$2:$E$47,2,FALSE))</f>
        <v xml:space="preserve"> </v>
      </c>
      <c r="K451" s="97" t="str">
        <f>IF(ISERROR(VLOOKUP(I451,Eje_Pilar!$C$2:$E$47,3,FALSE))," ",VLOOKUP(I451,Eje_Pilar!$C$2:$E$47,3,FALSE))</f>
        <v xml:space="preserve"> </v>
      </c>
      <c r="L451" s="98"/>
      <c r="M451" s="91"/>
      <c r="N451" s="99"/>
      <c r="O451" s="100"/>
      <c r="P451" s="101"/>
      <c r="Q451" s="102"/>
      <c r="R451" s="103"/>
      <c r="S451" s="100"/>
      <c r="T451" s="104">
        <f t="shared" ref="T451" si="617">+O451+Q451+S451</f>
        <v>0</v>
      </c>
      <c r="U451" s="132"/>
      <c r="V451" s="105"/>
      <c r="W451" s="105"/>
      <c r="X451" s="105"/>
      <c r="Y451" s="106"/>
      <c r="Z451" s="106"/>
      <c r="AA451" s="107"/>
      <c r="AB451" s="91"/>
      <c r="AC451" s="91"/>
      <c r="AD451" s="91"/>
      <c r="AE451" s="91"/>
      <c r="AF451" s="108" t="str">
        <f t="shared" si="362"/>
        <v>-</v>
      </c>
      <c r="AG451" s="109"/>
      <c r="AH451" s="130">
        <f>IF(SUMPRODUCT((A$14:A451=A451)*(B$14:B451=B451)*(C$14:C451=C451))&gt;1,0,1)</f>
        <v>0</v>
      </c>
      <c r="AI451" s="110" t="str">
        <f t="shared" ref="AI451" si="618">IFERROR(VLOOKUP(D451,tipo,1,FALSE),"NO")</f>
        <v>NO</v>
      </c>
      <c r="AJ451" s="110" t="str">
        <f t="shared" ref="AJ451" si="619">IFERROR(VLOOKUP(E451,modal,1,FALSE),"NO")</f>
        <v>NO</v>
      </c>
      <c r="AK451" s="111" t="str">
        <f>IFERROR(VLOOKUP(F451,Tipo!$C$12:$C$27,1,FALSE),"NO")</f>
        <v>NO</v>
      </c>
      <c r="AL451" s="110" t="str">
        <f t="shared" ref="AL451" si="620">IFERROR(VLOOKUP(H451,afectacion,1,FALSE),"NO")</f>
        <v>NO</v>
      </c>
      <c r="AM451" s="110" t="str">
        <f t="shared" ref="AM451" si="621">IFERROR(VLOOKUP(I451,programa,1,FALSE),"NO")</f>
        <v>NO</v>
      </c>
      <c r="AN451" s="58"/>
      <c r="AO451" s="58"/>
      <c r="AP451" s="58"/>
    </row>
    <row r="452" spans="1:42" s="57" customFormat="1" ht="27" customHeight="1" x14ac:dyDescent="0.25">
      <c r="A452" s="91"/>
      <c r="B452" s="106"/>
      <c r="C452" s="92"/>
      <c r="D452" s="112"/>
      <c r="E452" s="92"/>
      <c r="F452" s="93"/>
      <c r="G452" s="94"/>
      <c r="H452" s="95"/>
      <c r="I452" s="96"/>
      <c r="J452" s="97" t="str">
        <f>IF(ISERROR(VLOOKUP(I452,Eje_Pilar!$C$2:$E$47,2,FALSE))," ",VLOOKUP(I452,Eje_Pilar!$C$2:$E$47,2,FALSE))</f>
        <v xml:space="preserve"> </v>
      </c>
      <c r="K452" s="97" t="str">
        <f>IF(ISERROR(VLOOKUP(I452,Eje_Pilar!$C$2:$E$47,3,FALSE))," ",VLOOKUP(I452,Eje_Pilar!$C$2:$E$47,3,FALSE))</f>
        <v xml:space="preserve"> </v>
      </c>
      <c r="L452" s="98"/>
      <c r="M452" s="91"/>
      <c r="N452" s="99"/>
      <c r="O452" s="100"/>
      <c r="P452" s="101"/>
      <c r="Q452" s="102"/>
      <c r="R452" s="103"/>
      <c r="S452" s="100"/>
      <c r="T452" s="104">
        <f t="shared" ref="T452" si="622">+O452+Q452+S452</f>
        <v>0</v>
      </c>
      <c r="U452" s="132"/>
      <c r="V452" s="105"/>
      <c r="W452" s="105"/>
      <c r="X452" s="105"/>
      <c r="Y452" s="106"/>
      <c r="Z452" s="106"/>
      <c r="AA452" s="107"/>
      <c r="AB452" s="91"/>
      <c r="AC452" s="91"/>
      <c r="AD452" s="91"/>
      <c r="AE452" s="91"/>
      <c r="AF452" s="108" t="str">
        <f t="shared" si="362"/>
        <v>-</v>
      </c>
      <c r="AG452" s="109"/>
      <c r="AH452" s="130">
        <f>IF(SUMPRODUCT((A$14:A452=A452)*(B$14:B452=B452)*(C$14:C452=C452))&gt;1,0,1)</f>
        <v>0</v>
      </c>
      <c r="AI452" s="110" t="str">
        <f t="shared" ref="AI452" si="623">IFERROR(VLOOKUP(D452,tipo,1,FALSE),"NO")</f>
        <v>NO</v>
      </c>
      <c r="AJ452" s="110" t="str">
        <f t="shared" ref="AJ452" si="624">IFERROR(VLOOKUP(E452,modal,1,FALSE),"NO")</f>
        <v>NO</v>
      </c>
      <c r="AK452" s="111" t="str">
        <f>IFERROR(VLOOKUP(F452,Tipo!$C$12:$C$27,1,FALSE),"NO")</f>
        <v>NO</v>
      </c>
      <c r="AL452" s="110" t="str">
        <f t="shared" ref="AL452" si="625">IFERROR(VLOOKUP(H452,afectacion,1,FALSE),"NO")</f>
        <v>NO</v>
      </c>
      <c r="AM452" s="110" t="str">
        <f t="shared" ref="AM452" si="626">IFERROR(VLOOKUP(I452,programa,1,FALSE),"NO")</f>
        <v>NO</v>
      </c>
      <c r="AN452" s="58"/>
      <c r="AO452" s="58"/>
      <c r="AP452" s="58"/>
    </row>
    <row r="453" spans="1:42" s="57" customFormat="1" ht="27" customHeight="1" x14ac:dyDescent="0.25">
      <c r="A453" s="91"/>
      <c r="B453" s="106"/>
      <c r="C453" s="92"/>
      <c r="D453" s="112"/>
      <c r="E453" s="92"/>
      <c r="F453" s="93"/>
      <c r="G453" s="94"/>
      <c r="H453" s="95"/>
      <c r="I453" s="96"/>
      <c r="J453" s="97" t="str">
        <f>IF(ISERROR(VLOOKUP(I453,Eje_Pilar!$C$2:$E$47,2,FALSE))," ",VLOOKUP(I453,Eje_Pilar!$C$2:$E$47,2,FALSE))</f>
        <v xml:space="preserve"> </v>
      </c>
      <c r="K453" s="97" t="str">
        <f>IF(ISERROR(VLOOKUP(I453,Eje_Pilar!$C$2:$E$47,3,FALSE))," ",VLOOKUP(I453,Eje_Pilar!$C$2:$E$47,3,FALSE))</f>
        <v xml:space="preserve"> </v>
      </c>
      <c r="L453" s="98"/>
      <c r="M453" s="91"/>
      <c r="N453" s="99"/>
      <c r="O453" s="100"/>
      <c r="P453" s="101"/>
      <c r="Q453" s="102"/>
      <c r="R453" s="103"/>
      <c r="S453" s="100"/>
      <c r="T453" s="104">
        <f t="shared" ref="T453" si="627">+O453+Q453+S453</f>
        <v>0</v>
      </c>
      <c r="U453" s="132"/>
      <c r="V453" s="105"/>
      <c r="W453" s="105"/>
      <c r="X453" s="105"/>
      <c r="Y453" s="106"/>
      <c r="Z453" s="106"/>
      <c r="AA453" s="107"/>
      <c r="AB453" s="91"/>
      <c r="AC453" s="91"/>
      <c r="AD453" s="91"/>
      <c r="AE453" s="91"/>
      <c r="AF453" s="108" t="str">
        <f t="shared" si="362"/>
        <v>-</v>
      </c>
      <c r="AG453" s="109"/>
      <c r="AH453" s="130">
        <f>IF(SUMPRODUCT((A$14:A453=A453)*(B$14:B453=B453)*(C$14:C453=C453))&gt;1,0,1)</f>
        <v>0</v>
      </c>
      <c r="AI453" s="110" t="str">
        <f t="shared" ref="AI453" si="628">IFERROR(VLOOKUP(D453,tipo,1,FALSE),"NO")</f>
        <v>NO</v>
      </c>
      <c r="AJ453" s="110" t="str">
        <f t="shared" ref="AJ453" si="629">IFERROR(VLOOKUP(E453,modal,1,FALSE),"NO")</f>
        <v>NO</v>
      </c>
      <c r="AK453" s="111" t="str">
        <f>IFERROR(VLOOKUP(F453,Tipo!$C$12:$C$27,1,FALSE),"NO")</f>
        <v>NO</v>
      </c>
      <c r="AL453" s="110" t="str">
        <f t="shared" ref="AL453" si="630">IFERROR(VLOOKUP(H453,afectacion,1,FALSE),"NO")</f>
        <v>NO</v>
      </c>
      <c r="AM453" s="110" t="str">
        <f t="shared" ref="AM453" si="631">IFERROR(VLOOKUP(I453,programa,1,FALSE),"NO")</f>
        <v>NO</v>
      </c>
      <c r="AN453" s="58"/>
      <c r="AO453" s="58"/>
      <c r="AP453" s="58"/>
    </row>
    <row r="454" spans="1:42" s="57" customFormat="1" ht="27" customHeight="1" x14ac:dyDescent="0.25">
      <c r="A454" s="91"/>
      <c r="B454" s="106"/>
      <c r="C454" s="92"/>
      <c r="D454" s="112"/>
      <c r="E454" s="92"/>
      <c r="F454" s="93"/>
      <c r="G454" s="94"/>
      <c r="H454" s="95"/>
      <c r="I454" s="96"/>
      <c r="J454" s="97" t="str">
        <f>IF(ISERROR(VLOOKUP(I454,Eje_Pilar!$C$2:$E$47,2,FALSE))," ",VLOOKUP(I454,Eje_Pilar!$C$2:$E$47,2,FALSE))</f>
        <v xml:space="preserve"> </v>
      </c>
      <c r="K454" s="97" t="str">
        <f>IF(ISERROR(VLOOKUP(I454,Eje_Pilar!$C$2:$E$47,3,FALSE))," ",VLOOKUP(I454,Eje_Pilar!$C$2:$E$47,3,FALSE))</f>
        <v xml:space="preserve"> </v>
      </c>
      <c r="L454" s="98"/>
      <c r="M454" s="91"/>
      <c r="N454" s="99"/>
      <c r="O454" s="100"/>
      <c r="P454" s="101"/>
      <c r="Q454" s="102"/>
      <c r="R454" s="103"/>
      <c r="S454" s="100"/>
      <c r="T454" s="104">
        <f t="shared" ref="T454" si="632">+O454+Q454+S454</f>
        <v>0</v>
      </c>
      <c r="U454" s="132"/>
      <c r="V454" s="105"/>
      <c r="W454" s="105"/>
      <c r="X454" s="105"/>
      <c r="Y454" s="106"/>
      <c r="Z454" s="106"/>
      <c r="AA454" s="107"/>
      <c r="AB454" s="91"/>
      <c r="AC454" s="91"/>
      <c r="AD454" s="91"/>
      <c r="AE454" s="91"/>
      <c r="AF454" s="108" t="str">
        <f t="shared" si="362"/>
        <v>-</v>
      </c>
      <c r="AG454" s="109"/>
      <c r="AH454" s="130">
        <f>IF(SUMPRODUCT((A$14:A454=A454)*(B$14:B454=B454)*(C$14:C454=C454))&gt;1,0,1)</f>
        <v>0</v>
      </c>
      <c r="AI454" s="110" t="str">
        <f t="shared" ref="AI454" si="633">IFERROR(VLOOKUP(D454,tipo,1,FALSE),"NO")</f>
        <v>NO</v>
      </c>
      <c r="AJ454" s="110" t="str">
        <f t="shared" ref="AJ454" si="634">IFERROR(VLOOKUP(E454,modal,1,FALSE),"NO")</f>
        <v>NO</v>
      </c>
      <c r="AK454" s="111" t="str">
        <f>IFERROR(VLOOKUP(F454,Tipo!$C$12:$C$27,1,FALSE),"NO")</f>
        <v>NO</v>
      </c>
      <c r="AL454" s="110" t="str">
        <f t="shared" ref="AL454" si="635">IFERROR(VLOOKUP(H454,afectacion,1,FALSE),"NO")</f>
        <v>NO</v>
      </c>
      <c r="AM454" s="110" t="str">
        <f t="shared" ref="AM454" si="636">IFERROR(VLOOKUP(I454,programa,1,FALSE),"NO")</f>
        <v>NO</v>
      </c>
      <c r="AN454" s="58"/>
      <c r="AO454" s="58"/>
      <c r="AP454" s="58"/>
    </row>
    <row r="455" spans="1:42" s="57" customFormat="1" ht="27" customHeight="1" x14ac:dyDescent="0.25">
      <c r="A455" s="91"/>
      <c r="B455" s="106"/>
      <c r="C455" s="92"/>
      <c r="D455" s="112"/>
      <c r="E455" s="92"/>
      <c r="F455" s="93"/>
      <c r="G455" s="94"/>
      <c r="H455" s="95"/>
      <c r="I455" s="96"/>
      <c r="J455" s="97" t="str">
        <f>IF(ISERROR(VLOOKUP(I455,Eje_Pilar!$C$2:$E$47,2,FALSE))," ",VLOOKUP(I455,Eje_Pilar!$C$2:$E$47,2,FALSE))</f>
        <v xml:space="preserve"> </v>
      </c>
      <c r="K455" s="97" t="str">
        <f>IF(ISERROR(VLOOKUP(I455,Eje_Pilar!$C$2:$E$47,3,FALSE))," ",VLOOKUP(I455,Eje_Pilar!$C$2:$E$47,3,FALSE))</f>
        <v xml:space="preserve"> </v>
      </c>
      <c r="L455" s="98"/>
      <c r="M455" s="91"/>
      <c r="N455" s="99"/>
      <c r="O455" s="100"/>
      <c r="P455" s="101"/>
      <c r="Q455" s="102"/>
      <c r="R455" s="103"/>
      <c r="S455" s="100"/>
      <c r="T455" s="104">
        <f t="shared" ref="T455" si="637">+O455+Q455+S455</f>
        <v>0</v>
      </c>
      <c r="U455" s="132"/>
      <c r="V455" s="105"/>
      <c r="W455" s="105"/>
      <c r="X455" s="105"/>
      <c r="Y455" s="106"/>
      <c r="Z455" s="106"/>
      <c r="AA455" s="107"/>
      <c r="AB455" s="91"/>
      <c r="AC455" s="91"/>
      <c r="AD455" s="91"/>
      <c r="AE455" s="91"/>
      <c r="AF455" s="108" t="str">
        <f t="shared" si="362"/>
        <v>-</v>
      </c>
      <c r="AG455" s="109"/>
      <c r="AH455" s="130">
        <f>IF(SUMPRODUCT((A$14:A455=A455)*(B$14:B455=B455)*(C$14:C455=C455))&gt;1,0,1)</f>
        <v>0</v>
      </c>
      <c r="AI455" s="110" t="str">
        <f t="shared" ref="AI455" si="638">IFERROR(VLOOKUP(D455,tipo,1,FALSE),"NO")</f>
        <v>NO</v>
      </c>
      <c r="AJ455" s="110" t="str">
        <f t="shared" ref="AJ455" si="639">IFERROR(VLOOKUP(E455,modal,1,FALSE),"NO")</f>
        <v>NO</v>
      </c>
      <c r="AK455" s="111" t="str">
        <f>IFERROR(VLOOKUP(F455,Tipo!$C$12:$C$27,1,FALSE),"NO")</f>
        <v>NO</v>
      </c>
      <c r="AL455" s="110" t="str">
        <f t="shared" ref="AL455" si="640">IFERROR(VLOOKUP(H455,afectacion,1,FALSE),"NO")</f>
        <v>NO</v>
      </c>
      <c r="AM455" s="110" t="str">
        <f t="shared" ref="AM455" si="641">IFERROR(VLOOKUP(I455,programa,1,FALSE),"NO")</f>
        <v>NO</v>
      </c>
      <c r="AN455" s="58"/>
      <c r="AO455" s="58"/>
      <c r="AP455" s="58"/>
    </row>
    <row r="456" spans="1:42" s="57" customFormat="1" ht="27" customHeight="1" x14ac:dyDescent="0.25">
      <c r="A456" s="91"/>
      <c r="B456" s="106"/>
      <c r="C456" s="92"/>
      <c r="D456" s="112"/>
      <c r="E456" s="92"/>
      <c r="F456" s="93"/>
      <c r="G456" s="94"/>
      <c r="H456" s="95"/>
      <c r="I456" s="96"/>
      <c r="J456" s="97" t="str">
        <f>IF(ISERROR(VLOOKUP(I456,Eje_Pilar!$C$2:$E$47,2,FALSE))," ",VLOOKUP(I456,Eje_Pilar!$C$2:$E$47,2,FALSE))</f>
        <v xml:space="preserve"> </v>
      </c>
      <c r="K456" s="97" t="str">
        <f>IF(ISERROR(VLOOKUP(I456,Eje_Pilar!$C$2:$E$47,3,FALSE))," ",VLOOKUP(I456,Eje_Pilar!$C$2:$E$47,3,FALSE))</f>
        <v xml:space="preserve"> </v>
      </c>
      <c r="L456" s="98"/>
      <c r="M456" s="91"/>
      <c r="N456" s="99"/>
      <c r="O456" s="100"/>
      <c r="P456" s="101"/>
      <c r="Q456" s="102"/>
      <c r="R456" s="103"/>
      <c r="S456" s="100"/>
      <c r="T456" s="104">
        <f t="shared" ref="T456" si="642">+O456+Q456+S456</f>
        <v>0</v>
      </c>
      <c r="U456" s="132"/>
      <c r="V456" s="105"/>
      <c r="W456" s="105"/>
      <c r="X456" s="105"/>
      <c r="Y456" s="106"/>
      <c r="Z456" s="106"/>
      <c r="AA456" s="107"/>
      <c r="AB456" s="91"/>
      <c r="AC456" s="91"/>
      <c r="AD456" s="91"/>
      <c r="AE456" s="91"/>
      <c r="AF456" s="108" t="str">
        <f t="shared" si="362"/>
        <v>-</v>
      </c>
      <c r="AG456" s="109"/>
      <c r="AH456" s="130">
        <f>IF(SUMPRODUCT((A$14:A456=A456)*(B$14:B456=B456)*(C$14:C456=C456))&gt;1,0,1)</f>
        <v>0</v>
      </c>
      <c r="AI456" s="110" t="str">
        <f t="shared" ref="AI456" si="643">IFERROR(VLOOKUP(D456,tipo,1,FALSE),"NO")</f>
        <v>NO</v>
      </c>
      <c r="AJ456" s="110" t="str">
        <f t="shared" ref="AJ456" si="644">IFERROR(VLOOKUP(E456,modal,1,FALSE),"NO")</f>
        <v>NO</v>
      </c>
      <c r="AK456" s="111" t="str">
        <f>IFERROR(VLOOKUP(F456,Tipo!$C$12:$C$27,1,FALSE),"NO")</f>
        <v>NO</v>
      </c>
      <c r="AL456" s="110" t="str">
        <f t="shared" ref="AL456" si="645">IFERROR(VLOOKUP(H456,afectacion,1,FALSE),"NO")</f>
        <v>NO</v>
      </c>
      <c r="AM456" s="110" t="str">
        <f t="shared" ref="AM456" si="646">IFERROR(VLOOKUP(I456,programa,1,FALSE),"NO")</f>
        <v>NO</v>
      </c>
      <c r="AN456" s="58"/>
      <c r="AO456" s="58"/>
      <c r="AP456" s="58"/>
    </row>
    <row r="457" spans="1:42" s="57" customFormat="1" ht="27" customHeight="1" x14ac:dyDescent="0.25">
      <c r="A457" s="91"/>
      <c r="B457" s="106"/>
      <c r="C457" s="92"/>
      <c r="D457" s="112"/>
      <c r="E457" s="92"/>
      <c r="F457" s="93"/>
      <c r="G457" s="94"/>
      <c r="H457" s="95"/>
      <c r="I457" s="96"/>
      <c r="J457" s="97" t="str">
        <f>IF(ISERROR(VLOOKUP(I457,Eje_Pilar!$C$2:$E$47,2,FALSE))," ",VLOOKUP(I457,Eje_Pilar!$C$2:$E$47,2,FALSE))</f>
        <v xml:space="preserve"> </v>
      </c>
      <c r="K457" s="97" t="str">
        <f>IF(ISERROR(VLOOKUP(I457,Eje_Pilar!$C$2:$E$47,3,FALSE))," ",VLOOKUP(I457,Eje_Pilar!$C$2:$E$47,3,FALSE))</f>
        <v xml:space="preserve"> </v>
      </c>
      <c r="L457" s="98"/>
      <c r="M457" s="91"/>
      <c r="N457" s="99"/>
      <c r="O457" s="100"/>
      <c r="P457" s="101"/>
      <c r="Q457" s="102"/>
      <c r="R457" s="103"/>
      <c r="S457" s="100"/>
      <c r="T457" s="104">
        <f t="shared" ref="T457" si="647">+O457+Q457+S457</f>
        <v>0</v>
      </c>
      <c r="U457" s="132"/>
      <c r="V457" s="105"/>
      <c r="W457" s="105"/>
      <c r="X457" s="105"/>
      <c r="Y457" s="106"/>
      <c r="Z457" s="106"/>
      <c r="AA457" s="107"/>
      <c r="AB457" s="91"/>
      <c r="AC457" s="91"/>
      <c r="AD457" s="91"/>
      <c r="AE457" s="91"/>
      <c r="AF457" s="108" t="str">
        <f t="shared" si="362"/>
        <v>-</v>
      </c>
      <c r="AG457" s="109"/>
      <c r="AH457" s="130">
        <f>IF(SUMPRODUCT((A$14:A457=A457)*(B$14:B457=B457)*(C$14:C457=C457))&gt;1,0,1)</f>
        <v>0</v>
      </c>
      <c r="AI457" s="110" t="str">
        <f t="shared" ref="AI457" si="648">IFERROR(VLOOKUP(D457,tipo,1,FALSE),"NO")</f>
        <v>NO</v>
      </c>
      <c r="AJ457" s="110" t="str">
        <f t="shared" ref="AJ457" si="649">IFERROR(VLOOKUP(E457,modal,1,FALSE),"NO")</f>
        <v>NO</v>
      </c>
      <c r="AK457" s="111" t="str">
        <f>IFERROR(VLOOKUP(F457,Tipo!$C$12:$C$27,1,FALSE),"NO")</f>
        <v>NO</v>
      </c>
      <c r="AL457" s="110" t="str">
        <f t="shared" ref="AL457" si="650">IFERROR(VLOOKUP(H457,afectacion,1,FALSE),"NO")</f>
        <v>NO</v>
      </c>
      <c r="AM457" s="110" t="str">
        <f t="shared" ref="AM457" si="651">IFERROR(VLOOKUP(I457,programa,1,FALSE),"NO")</f>
        <v>NO</v>
      </c>
      <c r="AN457" s="58"/>
      <c r="AO457" s="58"/>
      <c r="AP457" s="58"/>
    </row>
    <row r="458" spans="1:42" s="57" customFormat="1" ht="27" customHeight="1" x14ac:dyDescent="0.25">
      <c r="A458" s="91"/>
      <c r="B458" s="106"/>
      <c r="C458" s="92"/>
      <c r="D458" s="112"/>
      <c r="E458" s="92"/>
      <c r="F458" s="93"/>
      <c r="G458" s="94"/>
      <c r="H458" s="95"/>
      <c r="I458" s="96"/>
      <c r="J458" s="97" t="str">
        <f>IF(ISERROR(VLOOKUP(I458,Eje_Pilar!$C$2:$E$47,2,FALSE))," ",VLOOKUP(I458,Eje_Pilar!$C$2:$E$47,2,FALSE))</f>
        <v xml:space="preserve"> </v>
      </c>
      <c r="K458" s="97" t="str">
        <f>IF(ISERROR(VLOOKUP(I458,Eje_Pilar!$C$2:$E$47,3,FALSE))," ",VLOOKUP(I458,Eje_Pilar!$C$2:$E$47,3,FALSE))</f>
        <v xml:space="preserve"> </v>
      </c>
      <c r="L458" s="98"/>
      <c r="M458" s="91"/>
      <c r="N458" s="99"/>
      <c r="O458" s="100"/>
      <c r="P458" s="101"/>
      <c r="Q458" s="102"/>
      <c r="R458" s="103"/>
      <c r="S458" s="100"/>
      <c r="T458" s="104">
        <f t="shared" ref="T458" si="652">+O458+Q458+S458</f>
        <v>0</v>
      </c>
      <c r="U458" s="132"/>
      <c r="V458" s="105"/>
      <c r="W458" s="105"/>
      <c r="X458" s="105"/>
      <c r="Y458" s="106"/>
      <c r="Z458" s="106"/>
      <c r="AA458" s="107"/>
      <c r="AB458" s="91"/>
      <c r="AC458" s="91"/>
      <c r="AD458" s="91"/>
      <c r="AE458" s="91"/>
      <c r="AF458" s="108" t="str">
        <f t="shared" si="362"/>
        <v>-</v>
      </c>
      <c r="AG458" s="109"/>
      <c r="AH458" s="130">
        <f>IF(SUMPRODUCT((A$14:A458=A458)*(B$14:B458=B458)*(C$14:C458=C458))&gt;1,0,1)</f>
        <v>0</v>
      </c>
      <c r="AI458" s="110" t="str">
        <f t="shared" ref="AI458" si="653">IFERROR(VLOOKUP(D458,tipo,1,FALSE),"NO")</f>
        <v>NO</v>
      </c>
      <c r="AJ458" s="110" t="str">
        <f t="shared" ref="AJ458" si="654">IFERROR(VLOOKUP(E458,modal,1,FALSE),"NO")</f>
        <v>NO</v>
      </c>
      <c r="AK458" s="111" t="str">
        <f>IFERROR(VLOOKUP(F458,Tipo!$C$12:$C$27,1,FALSE),"NO")</f>
        <v>NO</v>
      </c>
      <c r="AL458" s="110" t="str">
        <f t="shared" ref="AL458" si="655">IFERROR(VLOOKUP(H458,afectacion,1,FALSE),"NO")</f>
        <v>NO</v>
      </c>
      <c r="AM458" s="110" t="str">
        <f t="shared" ref="AM458" si="656">IFERROR(VLOOKUP(I458,programa,1,FALSE),"NO")</f>
        <v>NO</v>
      </c>
      <c r="AN458" s="58"/>
      <c r="AO458" s="58"/>
      <c r="AP458" s="58"/>
    </row>
    <row r="459" spans="1:42" s="57" customFormat="1" ht="27" customHeight="1" x14ac:dyDescent="0.25">
      <c r="A459" s="91"/>
      <c r="B459" s="106"/>
      <c r="C459" s="92"/>
      <c r="D459" s="112"/>
      <c r="E459" s="92"/>
      <c r="F459" s="93"/>
      <c r="G459" s="94"/>
      <c r="H459" s="95"/>
      <c r="I459" s="96"/>
      <c r="J459" s="97" t="str">
        <f>IF(ISERROR(VLOOKUP(I459,Eje_Pilar!$C$2:$E$47,2,FALSE))," ",VLOOKUP(I459,Eje_Pilar!$C$2:$E$47,2,FALSE))</f>
        <v xml:space="preserve"> </v>
      </c>
      <c r="K459" s="97" t="str">
        <f>IF(ISERROR(VLOOKUP(I459,Eje_Pilar!$C$2:$E$47,3,FALSE))," ",VLOOKUP(I459,Eje_Pilar!$C$2:$E$47,3,FALSE))</f>
        <v xml:space="preserve"> </v>
      </c>
      <c r="L459" s="98"/>
      <c r="M459" s="91"/>
      <c r="N459" s="99"/>
      <c r="O459" s="100"/>
      <c r="P459" s="101"/>
      <c r="Q459" s="102"/>
      <c r="R459" s="103"/>
      <c r="S459" s="100"/>
      <c r="T459" s="104">
        <f t="shared" ref="T459" si="657">+O459+Q459+S459</f>
        <v>0</v>
      </c>
      <c r="U459" s="132"/>
      <c r="V459" s="105"/>
      <c r="W459" s="105"/>
      <c r="X459" s="105"/>
      <c r="Y459" s="106"/>
      <c r="Z459" s="106"/>
      <c r="AA459" s="107"/>
      <c r="AB459" s="91"/>
      <c r="AC459" s="91"/>
      <c r="AD459" s="91"/>
      <c r="AE459" s="91"/>
      <c r="AF459" s="108" t="str">
        <f t="shared" si="362"/>
        <v>-</v>
      </c>
      <c r="AG459" s="109"/>
      <c r="AH459" s="130">
        <f>IF(SUMPRODUCT((A$14:A459=A459)*(B$14:B459=B459)*(C$14:C459=C459))&gt;1,0,1)</f>
        <v>0</v>
      </c>
      <c r="AI459" s="110" t="str">
        <f t="shared" ref="AI459" si="658">IFERROR(VLOOKUP(D459,tipo,1,FALSE),"NO")</f>
        <v>NO</v>
      </c>
      <c r="AJ459" s="110" t="str">
        <f t="shared" ref="AJ459" si="659">IFERROR(VLOOKUP(E459,modal,1,FALSE),"NO")</f>
        <v>NO</v>
      </c>
      <c r="AK459" s="111" t="str">
        <f>IFERROR(VLOOKUP(F459,Tipo!$C$12:$C$27,1,FALSE),"NO")</f>
        <v>NO</v>
      </c>
      <c r="AL459" s="110" t="str">
        <f t="shared" ref="AL459" si="660">IFERROR(VLOOKUP(H459,afectacion,1,FALSE),"NO")</f>
        <v>NO</v>
      </c>
      <c r="AM459" s="110" t="str">
        <f t="shared" ref="AM459" si="661">IFERROR(VLOOKUP(I459,programa,1,FALSE),"NO")</f>
        <v>NO</v>
      </c>
      <c r="AN459" s="58"/>
      <c r="AO459" s="58"/>
      <c r="AP459" s="58"/>
    </row>
    <row r="460" spans="1:42" s="57" customFormat="1" ht="27" customHeight="1" x14ac:dyDescent="0.25">
      <c r="A460" s="91"/>
      <c r="B460" s="106"/>
      <c r="C460" s="92"/>
      <c r="D460" s="112"/>
      <c r="E460" s="92"/>
      <c r="F460" s="93"/>
      <c r="G460" s="94"/>
      <c r="H460" s="95"/>
      <c r="I460" s="96"/>
      <c r="J460" s="97" t="str">
        <f>IF(ISERROR(VLOOKUP(I460,Eje_Pilar!$C$2:$E$47,2,FALSE))," ",VLOOKUP(I460,Eje_Pilar!$C$2:$E$47,2,FALSE))</f>
        <v xml:space="preserve"> </v>
      </c>
      <c r="K460" s="97" t="str">
        <f>IF(ISERROR(VLOOKUP(I460,Eje_Pilar!$C$2:$E$47,3,FALSE))," ",VLOOKUP(I460,Eje_Pilar!$C$2:$E$47,3,FALSE))</f>
        <v xml:space="preserve"> </v>
      </c>
      <c r="L460" s="98"/>
      <c r="M460" s="91"/>
      <c r="N460" s="99"/>
      <c r="O460" s="100"/>
      <c r="P460" s="101"/>
      <c r="Q460" s="102"/>
      <c r="R460" s="103"/>
      <c r="S460" s="100"/>
      <c r="T460" s="104">
        <f t="shared" ref="T460" si="662">+O460+Q460+S460</f>
        <v>0</v>
      </c>
      <c r="U460" s="132"/>
      <c r="V460" s="105"/>
      <c r="W460" s="105"/>
      <c r="X460" s="105"/>
      <c r="Y460" s="106"/>
      <c r="Z460" s="106"/>
      <c r="AA460" s="107"/>
      <c r="AB460" s="91"/>
      <c r="AC460" s="91"/>
      <c r="AD460" s="91"/>
      <c r="AE460" s="91"/>
      <c r="AF460" s="108" t="str">
        <f t="shared" si="362"/>
        <v>-</v>
      </c>
      <c r="AG460" s="109"/>
      <c r="AH460" s="130">
        <f>IF(SUMPRODUCT((A$14:A460=A460)*(B$14:B460=B460)*(C$14:C460=C460))&gt;1,0,1)</f>
        <v>0</v>
      </c>
      <c r="AI460" s="110" t="str">
        <f t="shared" ref="AI460" si="663">IFERROR(VLOOKUP(D460,tipo,1,FALSE),"NO")</f>
        <v>NO</v>
      </c>
      <c r="AJ460" s="110" t="str">
        <f t="shared" ref="AJ460" si="664">IFERROR(VLOOKUP(E460,modal,1,FALSE),"NO")</f>
        <v>NO</v>
      </c>
      <c r="AK460" s="111" t="str">
        <f>IFERROR(VLOOKUP(F460,Tipo!$C$12:$C$27,1,FALSE),"NO")</f>
        <v>NO</v>
      </c>
      <c r="AL460" s="110" t="str">
        <f t="shared" ref="AL460" si="665">IFERROR(VLOOKUP(H460,afectacion,1,FALSE),"NO")</f>
        <v>NO</v>
      </c>
      <c r="AM460" s="110" t="str">
        <f t="shared" ref="AM460" si="666">IFERROR(VLOOKUP(I460,programa,1,FALSE),"NO")</f>
        <v>NO</v>
      </c>
      <c r="AN460" s="58"/>
      <c r="AO460" s="58"/>
      <c r="AP460" s="58"/>
    </row>
    <row r="461" spans="1:42" s="57" customFormat="1" ht="27" customHeight="1" x14ac:dyDescent="0.25">
      <c r="A461" s="91"/>
      <c r="B461" s="106"/>
      <c r="C461" s="92"/>
      <c r="D461" s="112"/>
      <c r="E461" s="92"/>
      <c r="F461" s="93"/>
      <c r="G461" s="94"/>
      <c r="H461" s="95"/>
      <c r="I461" s="96"/>
      <c r="J461" s="97" t="str">
        <f>IF(ISERROR(VLOOKUP(I461,Eje_Pilar!$C$2:$E$47,2,FALSE))," ",VLOOKUP(I461,Eje_Pilar!$C$2:$E$47,2,FALSE))</f>
        <v xml:space="preserve"> </v>
      </c>
      <c r="K461" s="97" t="str">
        <f>IF(ISERROR(VLOOKUP(I461,Eje_Pilar!$C$2:$E$47,3,FALSE))," ",VLOOKUP(I461,Eje_Pilar!$C$2:$E$47,3,FALSE))</f>
        <v xml:space="preserve"> </v>
      </c>
      <c r="L461" s="98"/>
      <c r="M461" s="91"/>
      <c r="N461" s="99"/>
      <c r="O461" s="100"/>
      <c r="P461" s="101"/>
      <c r="Q461" s="102"/>
      <c r="R461" s="103"/>
      <c r="S461" s="100"/>
      <c r="T461" s="104">
        <f t="shared" ref="T461" si="667">+O461+Q461+S461</f>
        <v>0</v>
      </c>
      <c r="U461" s="132"/>
      <c r="V461" s="105"/>
      <c r="W461" s="105"/>
      <c r="X461" s="105"/>
      <c r="Y461" s="106"/>
      <c r="Z461" s="106"/>
      <c r="AA461" s="107"/>
      <c r="AB461" s="91"/>
      <c r="AC461" s="91"/>
      <c r="AD461" s="91"/>
      <c r="AE461" s="91"/>
      <c r="AF461" s="108" t="str">
        <f t="shared" si="362"/>
        <v>-</v>
      </c>
      <c r="AG461" s="109"/>
      <c r="AH461" s="130">
        <f>IF(SUMPRODUCT((A$14:A461=A461)*(B$14:B461=B461)*(C$14:C461=C461))&gt;1,0,1)</f>
        <v>0</v>
      </c>
      <c r="AI461" s="110" t="str">
        <f t="shared" ref="AI461" si="668">IFERROR(VLOOKUP(D461,tipo,1,FALSE),"NO")</f>
        <v>NO</v>
      </c>
      <c r="AJ461" s="110" t="str">
        <f t="shared" ref="AJ461" si="669">IFERROR(VLOOKUP(E461,modal,1,FALSE),"NO")</f>
        <v>NO</v>
      </c>
      <c r="AK461" s="111" t="str">
        <f>IFERROR(VLOOKUP(F461,Tipo!$C$12:$C$27,1,FALSE),"NO")</f>
        <v>NO</v>
      </c>
      <c r="AL461" s="110" t="str">
        <f t="shared" ref="AL461" si="670">IFERROR(VLOOKUP(H461,afectacion,1,FALSE),"NO")</f>
        <v>NO</v>
      </c>
      <c r="AM461" s="110" t="str">
        <f t="shared" ref="AM461" si="671">IFERROR(VLOOKUP(I461,programa,1,FALSE),"NO")</f>
        <v>NO</v>
      </c>
      <c r="AN461" s="58"/>
      <c r="AO461" s="58"/>
      <c r="AP461" s="58"/>
    </row>
    <row r="462" spans="1:42" s="57" customFormat="1" ht="27" customHeight="1" x14ac:dyDescent="0.25">
      <c r="A462" s="91"/>
      <c r="B462" s="106"/>
      <c r="C462" s="92"/>
      <c r="D462" s="112"/>
      <c r="E462" s="92"/>
      <c r="F462" s="93"/>
      <c r="G462" s="94"/>
      <c r="H462" s="95"/>
      <c r="I462" s="96"/>
      <c r="J462" s="97" t="str">
        <f>IF(ISERROR(VLOOKUP(I462,Eje_Pilar!$C$2:$E$47,2,FALSE))," ",VLOOKUP(I462,Eje_Pilar!$C$2:$E$47,2,FALSE))</f>
        <v xml:space="preserve"> </v>
      </c>
      <c r="K462" s="97" t="str">
        <f>IF(ISERROR(VLOOKUP(I462,Eje_Pilar!$C$2:$E$47,3,FALSE))," ",VLOOKUP(I462,Eje_Pilar!$C$2:$E$47,3,FALSE))</f>
        <v xml:space="preserve"> </v>
      </c>
      <c r="L462" s="98"/>
      <c r="M462" s="91"/>
      <c r="N462" s="99"/>
      <c r="O462" s="100"/>
      <c r="P462" s="101"/>
      <c r="Q462" s="102"/>
      <c r="R462" s="103"/>
      <c r="S462" s="100"/>
      <c r="T462" s="104">
        <f t="shared" ref="T462" si="672">+O462+Q462+S462</f>
        <v>0</v>
      </c>
      <c r="U462" s="132"/>
      <c r="V462" s="105"/>
      <c r="W462" s="105"/>
      <c r="X462" s="105"/>
      <c r="Y462" s="106"/>
      <c r="Z462" s="106"/>
      <c r="AA462" s="107"/>
      <c r="AB462" s="91"/>
      <c r="AC462" s="91"/>
      <c r="AD462" s="91"/>
      <c r="AE462" s="91"/>
      <c r="AF462" s="108" t="str">
        <f t="shared" si="362"/>
        <v>-</v>
      </c>
      <c r="AG462" s="109"/>
      <c r="AH462" s="130">
        <f>IF(SUMPRODUCT((A$14:A462=A462)*(B$14:B462=B462)*(C$14:C462=C462))&gt;1,0,1)</f>
        <v>0</v>
      </c>
      <c r="AI462" s="110" t="str">
        <f t="shared" ref="AI462" si="673">IFERROR(VLOOKUP(D462,tipo,1,FALSE),"NO")</f>
        <v>NO</v>
      </c>
      <c r="AJ462" s="110" t="str">
        <f t="shared" ref="AJ462" si="674">IFERROR(VLOOKUP(E462,modal,1,FALSE),"NO")</f>
        <v>NO</v>
      </c>
      <c r="AK462" s="111" t="str">
        <f>IFERROR(VLOOKUP(F462,Tipo!$C$12:$C$27,1,FALSE),"NO")</f>
        <v>NO</v>
      </c>
      <c r="AL462" s="110" t="str">
        <f t="shared" ref="AL462" si="675">IFERROR(VLOOKUP(H462,afectacion,1,FALSE),"NO")</f>
        <v>NO</v>
      </c>
      <c r="AM462" s="110" t="str">
        <f t="shared" ref="AM462" si="676">IFERROR(VLOOKUP(I462,programa,1,FALSE),"NO")</f>
        <v>NO</v>
      </c>
      <c r="AN462" s="58"/>
      <c r="AO462" s="58"/>
      <c r="AP462" s="58"/>
    </row>
    <row r="463" spans="1:42" s="57" customFormat="1" ht="27" customHeight="1" x14ac:dyDescent="0.25">
      <c r="A463" s="91"/>
      <c r="B463" s="106"/>
      <c r="C463" s="92"/>
      <c r="D463" s="112"/>
      <c r="E463" s="92"/>
      <c r="F463" s="93"/>
      <c r="G463" s="94"/>
      <c r="H463" s="95"/>
      <c r="I463" s="96"/>
      <c r="J463" s="97" t="str">
        <f>IF(ISERROR(VLOOKUP(I463,Eje_Pilar!$C$2:$E$47,2,FALSE))," ",VLOOKUP(I463,Eje_Pilar!$C$2:$E$47,2,FALSE))</f>
        <v xml:space="preserve"> </v>
      </c>
      <c r="K463" s="97" t="str">
        <f>IF(ISERROR(VLOOKUP(I463,Eje_Pilar!$C$2:$E$47,3,FALSE))," ",VLOOKUP(I463,Eje_Pilar!$C$2:$E$47,3,FALSE))</f>
        <v xml:space="preserve"> </v>
      </c>
      <c r="L463" s="98"/>
      <c r="M463" s="91"/>
      <c r="N463" s="99"/>
      <c r="O463" s="100"/>
      <c r="P463" s="101"/>
      <c r="Q463" s="102"/>
      <c r="R463" s="103"/>
      <c r="S463" s="100"/>
      <c r="T463" s="104">
        <f t="shared" ref="T463" si="677">+O463+Q463+S463</f>
        <v>0</v>
      </c>
      <c r="U463" s="132"/>
      <c r="V463" s="105"/>
      <c r="W463" s="105"/>
      <c r="X463" s="105"/>
      <c r="Y463" s="106"/>
      <c r="Z463" s="106"/>
      <c r="AA463" s="107"/>
      <c r="AB463" s="91"/>
      <c r="AC463" s="91"/>
      <c r="AD463" s="91"/>
      <c r="AE463" s="91"/>
      <c r="AF463" s="108" t="str">
        <f t="shared" si="362"/>
        <v>-</v>
      </c>
      <c r="AG463" s="109"/>
      <c r="AH463" s="130">
        <f>IF(SUMPRODUCT((A$14:A463=A463)*(B$14:B463=B463)*(C$14:C463=C463))&gt;1,0,1)</f>
        <v>0</v>
      </c>
      <c r="AI463" s="110" t="str">
        <f t="shared" ref="AI463" si="678">IFERROR(VLOOKUP(D463,tipo,1,FALSE),"NO")</f>
        <v>NO</v>
      </c>
      <c r="AJ463" s="110" t="str">
        <f t="shared" ref="AJ463" si="679">IFERROR(VLOOKUP(E463,modal,1,FALSE),"NO")</f>
        <v>NO</v>
      </c>
      <c r="AK463" s="111" t="str">
        <f>IFERROR(VLOOKUP(F463,Tipo!$C$12:$C$27,1,FALSE),"NO")</f>
        <v>NO</v>
      </c>
      <c r="AL463" s="110" t="str">
        <f t="shared" ref="AL463" si="680">IFERROR(VLOOKUP(H463,afectacion,1,FALSE),"NO")</f>
        <v>NO</v>
      </c>
      <c r="AM463" s="110" t="str">
        <f t="shared" ref="AM463" si="681">IFERROR(VLOOKUP(I463,programa,1,FALSE),"NO")</f>
        <v>NO</v>
      </c>
      <c r="AN463" s="58"/>
      <c r="AO463" s="58"/>
      <c r="AP463" s="58"/>
    </row>
    <row r="464" spans="1:42" s="57" customFormat="1" ht="27" customHeight="1" x14ac:dyDescent="0.25">
      <c r="A464" s="91"/>
      <c r="B464" s="106"/>
      <c r="C464" s="92"/>
      <c r="D464" s="112"/>
      <c r="E464" s="92"/>
      <c r="F464" s="93"/>
      <c r="G464" s="94"/>
      <c r="H464" s="95"/>
      <c r="I464" s="96"/>
      <c r="J464" s="97" t="str">
        <f>IF(ISERROR(VLOOKUP(I464,Eje_Pilar!$C$2:$E$47,2,FALSE))," ",VLOOKUP(I464,Eje_Pilar!$C$2:$E$47,2,FALSE))</f>
        <v xml:space="preserve"> </v>
      </c>
      <c r="K464" s="97" t="str">
        <f>IF(ISERROR(VLOOKUP(I464,Eje_Pilar!$C$2:$E$47,3,FALSE))," ",VLOOKUP(I464,Eje_Pilar!$C$2:$E$47,3,FALSE))</f>
        <v xml:space="preserve"> </v>
      </c>
      <c r="L464" s="98"/>
      <c r="M464" s="91"/>
      <c r="N464" s="99"/>
      <c r="O464" s="100"/>
      <c r="P464" s="101"/>
      <c r="Q464" s="102"/>
      <c r="R464" s="103"/>
      <c r="S464" s="100"/>
      <c r="T464" s="104">
        <f t="shared" ref="T464" si="682">+O464+Q464+S464</f>
        <v>0</v>
      </c>
      <c r="U464" s="132"/>
      <c r="V464" s="105"/>
      <c r="W464" s="105"/>
      <c r="X464" s="105"/>
      <c r="Y464" s="106"/>
      <c r="Z464" s="106"/>
      <c r="AA464" s="107"/>
      <c r="AB464" s="91"/>
      <c r="AC464" s="91"/>
      <c r="AD464" s="91"/>
      <c r="AE464" s="91"/>
      <c r="AF464" s="108" t="str">
        <f t="shared" ref="AF464:AF527" si="683">IF(ISERROR(U464/T464),"-",(U464/T464))</f>
        <v>-</v>
      </c>
      <c r="AG464" s="109"/>
      <c r="AH464" s="130">
        <f>IF(SUMPRODUCT((A$14:A464=A464)*(B$14:B464=B464)*(C$14:C464=C464))&gt;1,0,1)</f>
        <v>0</v>
      </c>
      <c r="AI464" s="110" t="str">
        <f t="shared" ref="AI464" si="684">IFERROR(VLOOKUP(D464,tipo,1,FALSE),"NO")</f>
        <v>NO</v>
      </c>
      <c r="AJ464" s="110" t="str">
        <f t="shared" ref="AJ464" si="685">IFERROR(VLOOKUP(E464,modal,1,FALSE),"NO")</f>
        <v>NO</v>
      </c>
      <c r="AK464" s="111" t="str">
        <f>IFERROR(VLOOKUP(F464,Tipo!$C$12:$C$27,1,FALSE),"NO")</f>
        <v>NO</v>
      </c>
      <c r="AL464" s="110" t="str">
        <f t="shared" ref="AL464" si="686">IFERROR(VLOOKUP(H464,afectacion,1,FALSE),"NO")</f>
        <v>NO</v>
      </c>
      <c r="AM464" s="110" t="str">
        <f t="shared" ref="AM464" si="687">IFERROR(VLOOKUP(I464,programa,1,FALSE),"NO")</f>
        <v>NO</v>
      </c>
      <c r="AN464" s="58"/>
      <c r="AO464" s="58"/>
      <c r="AP464" s="58"/>
    </row>
    <row r="465" spans="1:42" s="57" customFormat="1" ht="27" customHeight="1" x14ac:dyDescent="0.25">
      <c r="A465" s="91"/>
      <c r="B465" s="106"/>
      <c r="C465" s="92"/>
      <c r="D465" s="112"/>
      <c r="E465" s="92"/>
      <c r="F465" s="93"/>
      <c r="G465" s="94"/>
      <c r="H465" s="95"/>
      <c r="I465" s="96"/>
      <c r="J465" s="97" t="str">
        <f>IF(ISERROR(VLOOKUP(I465,Eje_Pilar!$C$2:$E$47,2,FALSE))," ",VLOOKUP(I465,Eje_Pilar!$C$2:$E$47,2,FALSE))</f>
        <v xml:space="preserve"> </v>
      </c>
      <c r="K465" s="97" t="str">
        <f>IF(ISERROR(VLOOKUP(I465,Eje_Pilar!$C$2:$E$47,3,FALSE))," ",VLOOKUP(I465,Eje_Pilar!$C$2:$E$47,3,FALSE))</f>
        <v xml:space="preserve"> </v>
      </c>
      <c r="L465" s="98"/>
      <c r="M465" s="91"/>
      <c r="N465" s="99"/>
      <c r="O465" s="100"/>
      <c r="P465" s="101"/>
      <c r="Q465" s="102"/>
      <c r="R465" s="103"/>
      <c r="S465" s="100"/>
      <c r="T465" s="104">
        <f t="shared" ref="T465" si="688">+O465+Q465+S465</f>
        <v>0</v>
      </c>
      <c r="U465" s="132"/>
      <c r="V465" s="105"/>
      <c r="W465" s="105"/>
      <c r="X465" s="105"/>
      <c r="Y465" s="106"/>
      <c r="Z465" s="106"/>
      <c r="AA465" s="107"/>
      <c r="AB465" s="91"/>
      <c r="AC465" s="91"/>
      <c r="AD465" s="91"/>
      <c r="AE465" s="91"/>
      <c r="AF465" s="108" t="str">
        <f t="shared" si="683"/>
        <v>-</v>
      </c>
      <c r="AG465" s="109"/>
      <c r="AH465" s="130">
        <f>IF(SUMPRODUCT((A$14:A465=A465)*(B$14:B465=B465)*(C$14:C465=C465))&gt;1,0,1)</f>
        <v>0</v>
      </c>
      <c r="AI465" s="110" t="str">
        <f t="shared" ref="AI465" si="689">IFERROR(VLOOKUP(D465,tipo,1,FALSE),"NO")</f>
        <v>NO</v>
      </c>
      <c r="AJ465" s="110" t="str">
        <f t="shared" ref="AJ465" si="690">IFERROR(VLOOKUP(E465,modal,1,FALSE),"NO")</f>
        <v>NO</v>
      </c>
      <c r="AK465" s="111" t="str">
        <f>IFERROR(VLOOKUP(F465,Tipo!$C$12:$C$27,1,FALSE),"NO")</f>
        <v>NO</v>
      </c>
      <c r="AL465" s="110" t="str">
        <f t="shared" ref="AL465" si="691">IFERROR(VLOOKUP(H465,afectacion,1,FALSE),"NO")</f>
        <v>NO</v>
      </c>
      <c r="AM465" s="110" t="str">
        <f t="shared" ref="AM465" si="692">IFERROR(VLOOKUP(I465,programa,1,FALSE),"NO")</f>
        <v>NO</v>
      </c>
      <c r="AN465" s="58"/>
      <c r="AO465" s="58"/>
      <c r="AP465" s="58"/>
    </row>
    <row r="466" spans="1:42" s="57" customFormat="1" ht="27" customHeight="1" x14ac:dyDescent="0.25">
      <c r="A466" s="91"/>
      <c r="B466" s="106"/>
      <c r="C466" s="92"/>
      <c r="D466" s="112"/>
      <c r="E466" s="92"/>
      <c r="F466" s="93"/>
      <c r="G466" s="94"/>
      <c r="H466" s="95"/>
      <c r="I466" s="96"/>
      <c r="J466" s="97" t="str">
        <f>IF(ISERROR(VLOOKUP(I466,Eje_Pilar!$C$2:$E$47,2,FALSE))," ",VLOOKUP(I466,Eje_Pilar!$C$2:$E$47,2,FALSE))</f>
        <v xml:space="preserve"> </v>
      </c>
      <c r="K466" s="97" t="str">
        <f>IF(ISERROR(VLOOKUP(I466,Eje_Pilar!$C$2:$E$47,3,FALSE))," ",VLOOKUP(I466,Eje_Pilar!$C$2:$E$47,3,FALSE))</f>
        <v xml:space="preserve"> </v>
      </c>
      <c r="L466" s="98"/>
      <c r="M466" s="91"/>
      <c r="N466" s="99"/>
      <c r="O466" s="100"/>
      <c r="P466" s="101"/>
      <c r="Q466" s="102"/>
      <c r="R466" s="103"/>
      <c r="S466" s="100"/>
      <c r="T466" s="104">
        <f t="shared" ref="T466" si="693">+O466+Q466+S466</f>
        <v>0</v>
      </c>
      <c r="U466" s="132"/>
      <c r="V466" s="105"/>
      <c r="W466" s="105"/>
      <c r="X466" s="105"/>
      <c r="Y466" s="106"/>
      <c r="Z466" s="106"/>
      <c r="AA466" s="107"/>
      <c r="AB466" s="91"/>
      <c r="AC466" s="91"/>
      <c r="AD466" s="91"/>
      <c r="AE466" s="91"/>
      <c r="AF466" s="108" t="str">
        <f t="shared" si="683"/>
        <v>-</v>
      </c>
      <c r="AG466" s="109"/>
      <c r="AH466" s="130">
        <f>IF(SUMPRODUCT((A$14:A466=A466)*(B$14:B466=B466)*(C$14:C466=C466))&gt;1,0,1)</f>
        <v>0</v>
      </c>
      <c r="AI466" s="110" t="str">
        <f t="shared" ref="AI466" si="694">IFERROR(VLOOKUP(D466,tipo,1,FALSE),"NO")</f>
        <v>NO</v>
      </c>
      <c r="AJ466" s="110" t="str">
        <f t="shared" ref="AJ466" si="695">IFERROR(VLOOKUP(E466,modal,1,FALSE),"NO")</f>
        <v>NO</v>
      </c>
      <c r="AK466" s="111" t="str">
        <f>IFERROR(VLOOKUP(F466,Tipo!$C$12:$C$27,1,FALSE),"NO")</f>
        <v>NO</v>
      </c>
      <c r="AL466" s="110" t="str">
        <f t="shared" ref="AL466" si="696">IFERROR(VLOOKUP(H466,afectacion,1,FALSE),"NO")</f>
        <v>NO</v>
      </c>
      <c r="AM466" s="110" t="str">
        <f t="shared" ref="AM466" si="697">IFERROR(VLOOKUP(I466,programa,1,FALSE),"NO")</f>
        <v>NO</v>
      </c>
      <c r="AN466" s="58"/>
      <c r="AO466" s="58"/>
      <c r="AP466" s="58"/>
    </row>
    <row r="467" spans="1:42" s="57" customFormat="1" ht="27" customHeight="1" x14ac:dyDescent="0.25">
      <c r="A467" s="91"/>
      <c r="B467" s="106"/>
      <c r="C467" s="92"/>
      <c r="D467" s="112"/>
      <c r="E467" s="92"/>
      <c r="F467" s="93"/>
      <c r="G467" s="94"/>
      <c r="H467" s="95"/>
      <c r="I467" s="96"/>
      <c r="J467" s="97" t="str">
        <f>IF(ISERROR(VLOOKUP(I467,Eje_Pilar!$C$2:$E$47,2,FALSE))," ",VLOOKUP(I467,Eje_Pilar!$C$2:$E$47,2,FALSE))</f>
        <v xml:space="preserve"> </v>
      </c>
      <c r="K467" s="97" t="str">
        <f>IF(ISERROR(VLOOKUP(I467,Eje_Pilar!$C$2:$E$47,3,FALSE))," ",VLOOKUP(I467,Eje_Pilar!$C$2:$E$47,3,FALSE))</f>
        <v xml:space="preserve"> </v>
      </c>
      <c r="L467" s="98"/>
      <c r="M467" s="91"/>
      <c r="N467" s="99"/>
      <c r="O467" s="100"/>
      <c r="P467" s="101"/>
      <c r="Q467" s="102"/>
      <c r="R467" s="103"/>
      <c r="S467" s="100"/>
      <c r="T467" s="104">
        <f t="shared" ref="T467" si="698">+O467+Q467+S467</f>
        <v>0</v>
      </c>
      <c r="U467" s="132"/>
      <c r="V467" s="105"/>
      <c r="W467" s="105"/>
      <c r="X467" s="105"/>
      <c r="Y467" s="106"/>
      <c r="Z467" s="106"/>
      <c r="AA467" s="107"/>
      <c r="AB467" s="91"/>
      <c r="AC467" s="91"/>
      <c r="AD467" s="91"/>
      <c r="AE467" s="91"/>
      <c r="AF467" s="108" t="str">
        <f t="shared" si="683"/>
        <v>-</v>
      </c>
      <c r="AG467" s="109"/>
      <c r="AH467" s="130">
        <f>IF(SUMPRODUCT((A$14:A467=A467)*(B$14:B467=B467)*(C$14:C467=C467))&gt;1,0,1)</f>
        <v>0</v>
      </c>
      <c r="AI467" s="110" t="str">
        <f t="shared" ref="AI467" si="699">IFERROR(VLOOKUP(D467,tipo,1,FALSE),"NO")</f>
        <v>NO</v>
      </c>
      <c r="AJ467" s="110" t="str">
        <f t="shared" ref="AJ467" si="700">IFERROR(VLOOKUP(E467,modal,1,FALSE),"NO")</f>
        <v>NO</v>
      </c>
      <c r="AK467" s="111" t="str">
        <f>IFERROR(VLOOKUP(F467,Tipo!$C$12:$C$27,1,FALSE),"NO")</f>
        <v>NO</v>
      </c>
      <c r="AL467" s="110" t="str">
        <f t="shared" ref="AL467" si="701">IFERROR(VLOOKUP(H467,afectacion,1,FALSE),"NO")</f>
        <v>NO</v>
      </c>
      <c r="AM467" s="110" t="str">
        <f t="shared" ref="AM467" si="702">IFERROR(VLOOKUP(I467,programa,1,FALSE),"NO")</f>
        <v>NO</v>
      </c>
      <c r="AN467" s="58"/>
      <c r="AO467" s="58"/>
      <c r="AP467" s="58"/>
    </row>
    <row r="468" spans="1:42" s="57" customFormat="1" ht="27" customHeight="1" x14ac:dyDescent="0.25">
      <c r="A468" s="91"/>
      <c r="B468" s="106"/>
      <c r="C468" s="92"/>
      <c r="D468" s="112"/>
      <c r="E468" s="92"/>
      <c r="F468" s="93"/>
      <c r="G468" s="94"/>
      <c r="H468" s="95"/>
      <c r="I468" s="96"/>
      <c r="J468" s="97" t="str">
        <f>IF(ISERROR(VLOOKUP(I468,Eje_Pilar!$C$2:$E$47,2,FALSE))," ",VLOOKUP(I468,Eje_Pilar!$C$2:$E$47,2,FALSE))</f>
        <v xml:space="preserve"> </v>
      </c>
      <c r="K468" s="97" t="str">
        <f>IF(ISERROR(VLOOKUP(I468,Eje_Pilar!$C$2:$E$47,3,FALSE))," ",VLOOKUP(I468,Eje_Pilar!$C$2:$E$47,3,FALSE))</f>
        <v xml:space="preserve"> </v>
      </c>
      <c r="L468" s="98"/>
      <c r="M468" s="91"/>
      <c r="N468" s="99"/>
      <c r="O468" s="100"/>
      <c r="P468" s="101"/>
      <c r="Q468" s="102"/>
      <c r="R468" s="103"/>
      <c r="S468" s="100"/>
      <c r="T468" s="104">
        <f t="shared" ref="T468" si="703">+O468+Q468+S468</f>
        <v>0</v>
      </c>
      <c r="U468" s="132"/>
      <c r="V468" s="105"/>
      <c r="W468" s="105"/>
      <c r="X468" s="105"/>
      <c r="Y468" s="106"/>
      <c r="Z468" s="106"/>
      <c r="AA468" s="107"/>
      <c r="AB468" s="91"/>
      <c r="AC468" s="91"/>
      <c r="AD468" s="91"/>
      <c r="AE468" s="91"/>
      <c r="AF468" s="108" t="str">
        <f t="shared" si="683"/>
        <v>-</v>
      </c>
      <c r="AG468" s="109"/>
      <c r="AH468" s="130">
        <f>IF(SUMPRODUCT((A$14:A468=A468)*(B$14:B468=B468)*(C$14:C468=C468))&gt;1,0,1)</f>
        <v>0</v>
      </c>
      <c r="AI468" s="110" t="str">
        <f t="shared" ref="AI468" si="704">IFERROR(VLOOKUP(D468,tipo,1,FALSE),"NO")</f>
        <v>NO</v>
      </c>
      <c r="AJ468" s="110" t="str">
        <f t="shared" ref="AJ468" si="705">IFERROR(VLOOKUP(E468,modal,1,FALSE),"NO")</f>
        <v>NO</v>
      </c>
      <c r="AK468" s="111" t="str">
        <f>IFERROR(VLOOKUP(F468,Tipo!$C$12:$C$27,1,FALSE),"NO")</f>
        <v>NO</v>
      </c>
      <c r="AL468" s="110" t="str">
        <f t="shared" ref="AL468" si="706">IFERROR(VLOOKUP(H468,afectacion,1,FALSE),"NO")</f>
        <v>NO</v>
      </c>
      <c r="AM468" s="110" t="str">
        <f t="shared" ref="AM468" si="707">IFERROR(VLOOKUP(I468,programa,1,FALSE),"NO")</f>
        <v>NO</v>
      </c>
      <c r="AN468" s="58"/>
      <c r="AO468" s="58"/>
      <c r="AP468" s="58"/>
    </row>
    <row r="469" spans="1:42" s="57" customFormat="1" ht="27" customHeight="1" x14ac:dyDescent="0.25">
      <c r="A469" s="91"/>
      <c r="B469" s="106"/>
      <c r="C469" s="92"/>
      <c r="D469" s="112"/>
      <c r="E469" s="92"/>
      <c r="F469" s="93"/>
      <c r="G469" s="94"/>
      <c r="H469" s="95"/>
      <c r="I469" s="96"/>
      <c r="J469" s="97" t="str">
        <f>IF(ISERROR(VLOOKUP(I469,Eje_Pilar!$C$2:$E$47,2,FALSE))," ",VLOOKUP(I469,Eje_Pilar!$C$2:$E$47,2,FALSE))</f>
        <v xml:space="preserve"> </v>
      </c>
      <c r="K469" s="97" t="str">
        <f>IF(ISERROR(VLOOKUP(I469,Eje_Pilar!$C$2:$E$47,3,FALSE))," ",VLOOKUP(I469,Eje_Pilar!$C$2:$E$47,3,FALSE))</f>
        <v xml:space="preserve"> </v>
      </c>
      <c r="L469" s="98"/>
      <c r="M469" s="91"/>
      <c r="N469" s="99"/>
      <c r="O469" s="100"/>
      <c r="P469" s="101"/>
      <c r="Q469" s="102"/>
      <c r="R469" s="103"/>
      <c r="S469" s="100"/>
      <c r="T469" s="104">
        <f t="shared" ref="T469" si="708">+O469+Q469+S469</f>
        <v>0</v>
      </c>
      <c r="U469" s="132"/>
      <c r="V469" s="105"/>
      <c r="W469" s="105"/>
      <c r="X469" s="105"/>
      <c r="Y469" s="106"/>
      <c r="Z469" s="106"/>
      <c r="AA469" s="107"/>
      <c r="AB469" s="91"/>
      <c r="AC469" s="91"/>
      <c r="AD469" s="91"/>
      <c r="AE469" s="91"/>
      <c r="AF469" s="108" t="str">
        <f t="shared" si="683"/>
        <v>-</v>
      </c>
      <c r="AG469" s="109"/>
      <c r="AH469" s="130">
        <f>IF(SUMPRODUCT((A$14:A469=A469)*(B$14:B469=B469)*(C$14:C469=C469))&gt;1,0,1)</f>
        <v>0</v>
      </c>
      <c r="AI469" s="110" t="str">
        <f t="shared" ref="AI469" si="709">IFERROR(VLOOKUP(D469,tipo,1,FALSE),"NO")</f>
        <v>NO</v>
      </c>
      <c r="AJ469" s="110" t="str">
        <f t="shared" ref="AJ469" si="710">IFERROR(VLOOKUP(E469,modal,1,FALSE),"NO")</f>
        <v>NO</v>
      </c>
      <c r="AK469" s="111" t="str">
        <f>IFERROR(VLOOKUP(F469,Tipo!$C$12:$C$27,1,FALSE),"NO")</f>
        <v>NO</v>
      </c>
      <c r="AL469" s="110" t="str">
        <f t="shared" ref="AL469" si="711">IFERROR(VLOOKUP(H469,afectacion,1,FALSE),"NO")</f>
        <v>NO</v>
      </c>
      <c r="AM469" s="110" t="str">
        <f t="shared" ref="AM469" si="712">IFERROR(VLOOKUP(I469,programa,1,FALSE),"NO")</f>
        <v>NO</v>
      </c>
      <c r="AN469" s="58"/>
      <c r="AO469" s="58"/>
      <c r="AP469" s="58"/>
    </row>
    <row r="470" spans="1:42" s="57" customFormat="1" ht="27" customHeight="1" x14ac:dyDescent="0.25">
      <c r="A470" s="91"/>
      <c r="B470" s="106"/>
      <c r="C470" s="92"/>
      <c r="D470" s="112"/>
      <c r="E470" s="92"/>
      <c r="F470" s="93"/>
      <c r="G470" s="94"/>
      <c r="H470" s="95"/>
      <c r="I470" s="96"/>
      <c r="J470" s="97" t="str">
        <f>IF(ISERROR(VLOOKUP(I470,Eje_Pilar!$C$2:$E$47,2,FALSE))," ",VLOOKUP(I470,Eje_Pilar!$C$2:$E$47,2,FALSE))</f>
        <v xml:space="preserve"> </v>
      </c>
      <c r="K470" s="97" t="str">
        <f>IF(ISERROR(VLOOKUP(I470,Eje_Pilar!$C$2:$E$47,3,FALSE))," ",VLOOKUP(I470,Eje_Pilar!$C$2:$E$47,3,FALSE))</f>
        <v xml:space="preserve"> </v>
      </c>
      <c r="L470" s="98"/>
      <c r="M470" s="91"/>
      <c r="N470" s="99"/>
      <c r="O470" s="100"/>
      <c r="P470" s="101"/>
      <c r="Q470" s="102"/>
      <c r="R470" s="103"/>
      <c r="S470" s="100"/>
      <c r="T470" s="104">
        <f t="shared" ref="T470" si="713">+O470+Q470+S470</f>
        <v>0</v>
      </c>
      <c r="U470" s="132"/>
      <c r="V470" s="105"/>
      <c r="W470" s="105"/>
      <c r="X470" s="105"/>
      <c r="Y470" s="106"/>
      <c r="Z470" s="106"/>
      <c r="AA470" s="107"/>
      <c r="AB470" s="91"/>
      <c r="AC470" s="91"/>
      <c r="AD470" s="91"/>
      <c r="AE470" s="91"/>
      <c r="AF470" s="108" t="str">
        <f t="shared" si="683"/>
        <v>-</v>
      </c>
      <c r="AG470" s="109"/>
      <c r="AH470" s="130">
        <f>IF(SUMPRODUCT((A$14:A470=A470)*(B$14:B470=B470)*(C$14:C470=C470))&gt;1,0,1)</f>
        <v>0</v>
      </c>
      <c r="AI470" s="110" t="str">
        <f t="shared" ref="AI470" si="714">IFERROR(VLOOKUP(D470,tipo,1,FALSE),"NO")</f>
        <v>NO</v>
      </c>
      <c r="AJ470" s="110" t="str">
        <f t="shared" ref="AJ470" si="715">IFERROR(VLOOKUP(E470,modal,1,FALSE),"NO")</f>
        <v>NO</v>
      </c>
      <c r="AK470" s="111" t="str">
        <f>IFERROR(VLOOKUP(F470,Tipo!$C$12:$C$27,1,FALSE),"NO")</f>
        <v>NO</v>
      </c>
      <c r="AL470" s="110" t="str">
        <f t="shared" ref="AL470" si="716">IFERROR(VLOOKUP(H470,afectacion,1,FALSE),"NO")</f>
        <v>NO</v>
      </c>
      <c r="AM470" s="110" t="str">
        <f t="shared" ref="AM470" si="717">IFERROR(VLOOKUP(I470,programa,1,FALSE),"NO")</f>
        <v>NO</v>
      </c>
      <c r="AN470" s="58"/>
      <c r="AO470" s="58"/>
      <c r="AP470" s="58"/>
    </row>
    <row r="471" spans="1:42" s="57" customFormat="1" ht="27" customHeight="1" x14ac:dyDescent="0.25">
      <c r="A471" s="91"/>
      <c r="B471" s="106"/>
      <c r="C471" s="92"/>
      <c r="D471" s="112"/>
      <c r="E471" s="92"/>
      <c r="F471" s="93"/>
      <c r="G471" s="94"/>
      <c r="H471" s="95"/>
      <c r="I471" s="96"/>
      <c r="J471" s="97" t="str">
        <f>IF(ISERROR(VLOOKUP(I471,Eje_Pilar!$C$2:$E$47,2,FALSE))," ",VLOOKUP(I471,Eje_Pilar!$C$2:$E$47,2,FALSE))</f>
        <v xml:space="preserve"> </v>
      </c>
      <c r="K471" s="97" t="str">
        <f>IF(ISERROR(VLOOKUP(I471,Eje_Pilar!$C$2:$E$47,3,FALSE))," ",VLOOKUP(I471,Eje_Pilar!$C$2:$E$47,3,FALSE))</f>
        <v xml:space="preserve"> </v>
      </c>
      <c r="L471" s="98"/>
      <c r="M471" s="91"/>
      <c r="N471" s="99"/>
      <c r="O471" s="100"/>
      <c r="P471" s="101"/>
      <c r="Q471" s="102"/>
      <c r="R471" s="103"/>
      <c r="S471" s="100"/>
      <c r="T471" s="104">
        <f t="shared" ref="T471" si="718">+O471+Q471+S471</f>
        <v>0</v>
      </c>
      <c r="U471" s="132"/>
      <c r="V471" s="105"/>
      <c r="W471" s="105"/>
      <c r="X471" s="105"/>
      <c r="Y471" s="106"/>
      <c r="Z471" s="106"/>
      <c r="AA471" s="107"/>
      <c r="AB471" s="91"/>
      <c r="AC471" s="91"/>
      <c r="AD471" s="91"/>
      <c r="AE471" s="91"/>
      <c r="AF471" s="108" t="str">
        <f t="shared" si="683"/>
        <v>-</v>
      </c>
      <c r="AG471" s="109"/>
      <c r="AH471" s="130">
        <f>IF(SUMPRODUCT((A$14:A471=A471)*(B$14:B471=B471)*(C$14:C471=C471))&gt;1,0,1)</f>
        <v>0</v>
      </c>
      <c r="AI471" s="110" t="str">
        <f t="shared" ref="AI471" si="719">IFERROR(VLOOKUP(D471,tipo,1,FALSE),"NO")</f>
        <v>NO</v>
      </c>
      <c r="AJ471" s="110" t="str">
        <f t="shared" ref="AJ471" si="720">IFERROR(VLOOKUP(E471,modal,1,FALSE),"NO")</f>
        <v>NO</v>
      </c>
      <c r="AK471" s="111" t="str">
        <f>IFERROR(VLOOKUP(F471,Tipo!$C$12:$C$27,1,FALSE),"NO")</f>
        <v>NO</v>
      </c>
      <c r="AL471" s="110" t="str">
        <f t="shared" ref="AL471" si="721">IFERROR(VLOOKUP(H471,afectacion,1,FALSE),"NO")</f>
        <v>NO</v>
      </c>
      <c r="AM471" s="110" t="str">
        <f t="shared" ref="AM471" si="722">IFERROR(VLOOKUP(I471,programa,1,FALSE),"NO")</f>
        <v>NO</v>
      </c>
      <c r="AN471" s="58"/>
      <c r="AO471" s="58"/>
      <c r="AP471" s="58"/>
    </row>
    <row r="472" spans="1:42" s="57" customFormat="1" ht="27" customHeight="1" x14ac:dyDescent="0.25">
      <c r="A472" s="91"/>
      <c r="B472" s="106"/>
      <c r="C472" s="92"/>
      <c r="D472" s="112"/>
      <c r="E472" s="92"/>
      <c r="F472" s="93"/>
      <c r="G472" s="94"/>
      <c r="H472" s="95"/>
      <c r="I472" s="96"/>
      <c r="J472" s="97" t="str">
        <f>IF(ISERROR(VLOOKUP(I472,Eje_Pilar!$C$2:$E$47,2,FALSE))," ",VLOOKUP(I472,Eje_Pilar!$C$2:$E$47,2,FALSE))</f>
        <v xml:space="preserve"> </v>
      </c>
      <c r="K472" s="97" t="str">
        <f>IF(ISERROR(VLOOKUP(I472,Eje_Pilar!$C$2:$E$47,3,FALSE))," ",VLOOKUP(I472,Eje_Pilar!$C$2:$E$47,3,FALSE))</f>
        <v xml:space="preserve"> </v>
      </c>
      <c r="L472" s="98"/>
      <c r="M472" s="91"/>
      <c r="N472" s="99"/>
      <c r="O472" s="100"/>
      <c r="P472" s="101"/>
      <c r="Q472" s="102"/>
      <c r="R472" s="103"/>
      <c r="S472" s="100"/>
      <c r="T472" s="104">
        <f t="shared" ref="T472" si="723">+O472+Q472+S472</f>
        <v>0</v>
      </c>
      <c r="U472" s="132"/>
      <c r="V472" s="105"/>
      <c r="W472" s="105"/>
      <c r="X472" s="105"/>
      <c r="Y472" s="106"/>
      <c r="Z472" s="106"/>
      <c r="AA472" s="107"/>
      <c r="AB472" s="91"/>
      <c r="AC472" s="91"/>
      <c r="AD472" s="91"/>
      <c r="AE472" s="91"/>
      <c r="AF472" s="108" t="str">
        <f t="shared" si="683"/>
        <v>-</v>
      </c>
      <c r="AG472" s="109"/>
      <c r="AH472" s="130">
        <f>IF(SUMPRODUCT((A$14:A472=A472)*(B$14:B472=B472)*(C$14:C472=C472))&gt;1,0,1)</f>
        <v>0</v>
      </c>
      <c r="AI472" s="110" t="str">
        <f t="shared" ref="AI472" si="724">IFERROR(VLOOKUP(D472,tipo,1,FALSE),"NO")</f>
        <v>NO</v>
      </c>
      <c r="AJ472" s="110" t="str">
        <f t="shared" ref="AJ472" si="725">IFERROR(VLOOKUP(E472,modal,1,FALSE),"NO")</f>
        <v>NO</v>
      </c>
      <c r="AK472" s="111" t="str">
        <f>IFERROR(VLOOKUP(F472,Tipo!$C$12:$C$27,1,FALSE),"NO")</f>
        <v>NO</v>
      </c>
      <c r="AL472" s="110" t="str">
        <f t="shared" ref="AL472" si="726">IFERROR(VLOOKUP(H472,afectacion,1,FALSE),"NO")</f>
        <v>NO</v>
      </c>
      <c r="AM472" s="110" t="str">
        <f t="shared" ref="AM472" si="727">IFERROR(VLOOKUP(I472,programa,1,FALSE),"NO")</f>
        <v>NO</v>
      </c>
      <c r="AN472" s="58"/>
      <c r="AO472" s="58"/>
      <c r="AP472" s="58"/>
    </row>
    <row r="473" spans="1:42" s="57" customFormat="1" ht="27" customHeight="1" x14ac:dyDescent="0.25">
      <c r="A473" s="91"/>
      <c r="B473" s="106"/>
      <c r="C473" s="92"/>
      <c r="D473" s="112"/>
      <c r="E473" s="92"/>
      <c r="F473" s="93"/>
      <c r="G473" s="94"/>
      <c r="H473" s="95"/>
      <c r="I473" s="96"/>
      <c r="J473" s="97" t="str">
        <f>IF(ISERROR(VLOOKUP(I473,Eje_Pilar!$C$2:$E$47,2,FALSE))," ",VLOOKUP(I473,Eje_Pilar!$C$2:$E$47,2,FALSE))</f>
        <v xml:space="preserve"> </v>
      </c>
      <c r="K473" s="97" t="str">
        <f>IF(ISERROR(VLOOKUP(I473,Eje_Pilar!$C$2:$E$47,3,FALSE))," ",VLOOKUP(I473,Eje_Pilar!$C$2:$E$47,3,FALSE))</f>
        <v xml:space="preserve"> </v>
      </c>
      <c r="L473" s="98"/>
      <c r="M473" s="91"/>
      <c r="N473" s="99"/>
      <c r="O473" s="100"/>
      <c r="P473" s="101"/>
      <c r="Q473" s="102"/>
      <c r="R473" s="103"/>
      <c r="S473" s="100"/>
      <c r="T473" s="104">
        <f t="shared" ref="T473" si="728">+O473+Q473+S473</f>
        <v>0</v>
      </c>
      <c r="U473" s="132"/>
      <c r="V473" s="105"/>
      <c r="W473" s="105"/>
      <c r="X473" s="105"/>
      <c r="Y473" s="106"/>
      <c r="Z473" s="106"/>
      <c r="AA473" s="107"/>
      <c r="AB473" s="91"/>
      <c r="AC473" s="91"/>
      <c r="AD473" s="91"/>
      <c r="AE473" s="91"/>
      <c r="AF473" s="108" t="str">
        <f t="shared" si="683"/>
        <v>-</v>
      </c>
      <c r="AG473" s="109"/>
      <c r="AH473" s="130">
        <f>IF(SUMPRODUCT((A$14:A473=A473)*(B$14:B473=B473)*(C$14:C473=C473))&gt;1,0,1)</f>
        <v>0</v>
      </c>
      <c r="AI473" s="110" t="str">
        <f t="shared" ref="AI473" si="729">IFERROR(VLOOKUP(D473,tipo,1,FALSE),"NO")</f>
        <v>NO</v>
      </c>
      <c r="AJ473" s="110" t="str">
        <f t="shared" ref="AJ473" si="730">IFERROR(VLOOKUP(E473,modal,1,FALSE),"NO")</f>
        <v>NO</v>
      </c>
      <c r="AK473" s="111" t="str">
        <f>IFERROR(VLOOKUP(F473,Tipo!$C$12:$C$27,1,FALSE),"NO")</f>
        <v>NO</v>
      </c>
      <c r="AL473" s="110" t="str">
        <f t="shared" ref="AL473" si="731">IFERROR(VLOOKUP(H473,afectacion,1,FALSE),"NO")</f>
        <v>NO</v>
      </c>
      <c r="AM473" s="110" t="str">
        <f t="shared" ref="AM473" si="732">IFERROR(VLOOKUP(I473,programa,1,FALSE),"NO")</f>
        <v>NO</v>
      </c>
      <c r="AN473" s="58"/>
      <c r="AO473" s="58"/>
      <c r="AP473" s="58"/>
    </row>
    <row r="474" spans="1:42" s="57" customFormat="1" ht="27" customHeight="1" x14ac:dyDescent="0.25">
      <c r="A474" s="91"/>
      <c r="B474" s="106"/>
      <c r="C474" s="92"/>
      <c r="D474" s="112"/>
      <c r="E474" s="92"/>
      <c r="F474" s="93"/>
      <c r="G474" s="94"/>
      <c r="H474" s="95"/>
      <c r="I474" s="96"/>
      <c r="J474" s="97" t="str">
        <f>IF(ISERROR(VLOOKUP(I474,Eje_Pilar!$C$2:$E$47,2,FALSE))," ",VLOOKUP(I474,Eje_Pilar!$C$2:$E$47,2,FALSE))</f>
        <v xml:space="preserve"> </v>
      </c>
      <c r="K474" s="97" t="str">
        <f>IF(ISERROR(VLOOKUP(I474,Eje_Pilar!$C$2:$E$47,3,FALSE))," ",VLOOKUP(I474,Eje_Pilar!$C$2:$E$47,3,FALSE))</f>
        <v xml:space="preserve"> </v>
      </c>
      <c r="L474" s="98"/>
      <c r="M474" s="91"/>
      <c r="N474" s="99"/>
      <c r="O474" s="100"/>
      <c r="P474" s="101"/>
      <c r="Q474" s="102"/>
      <c r="R474" s="103"/>
      <c r="S474" s="100"/>
      <c r="T474" s="104">
        <f t="shared" ref="T474" si="733">+O474+Q474+S474</f>
        <v>0</v>
      </c>
      <c r="U474" s="132"/>
      <c r="V474" s="105"/>
      <c r="W474" s="105"/>
      <c r="X474" s="105"/>
      <c r="Y474" s="106"/>
      <c r="Z474" s="106"/>
      <c r="AA474" s="107"/>
      <c r="AB474" s="91"/>
      <c r="AC474" s="91"/>
      <c r="AD474" s="91"/>
      <c r="AE474" s="91"/>
      <c r="AF474" s="108" t="str">
        <f t="shared" si="683"/>
        <v>-</v>
      </c>
      <c r="AG474" s="109"/>
      <c r="AH474" s="130">
        <f>IF(SUMPRODUCT((A$14:A474=A474)*(B$14:B474=B474)*(C$14:C474=C474))&gt;1,0,1)</f>
        <v>0</v>
      </c>
      <c r="AI474" s="110" t="str">
        <f t="shared" ref="AI474" si="734">IFERROR(VLOOKUP(D474,tipo,1,FALSE),"NO")</f>
        <v>NO</v>
      </c>
      <c r="AJ474" s="110" t="str">
        <f t="shared" ref="AJ474" si="735">IFERROR(VLOOKUP(E474,modal,1,FALSE),"NO")</f>
        <v>NO</v>
      </c>
      <c r="AK474" s="111" t="str">
        <f>IFERROR(VLOOKUP(F474,Tipo!$C$12:$C$27,1,FALSE),"NO")</f>
        <v>NO</v>
      </c>
      <c r="AL474" s="110" t="str">
        <f t="shared" ref="AL474" si="736">IFERROR(VLOOKUP(H474,afectacion,1,FALSE),"NO")</f>
        <v>NO</v>
      </c>
      <c r="AM474" s="110" t="str">
        <f t="shared" ref="AM474" si="737">IFERROR(VLOOKUP(I474,programa,1,FALSE),"NO")</f>
        <v>NO</v>
      </c>
      <c r="AN474" s="58"/>
      <c r="AO474" s="58"/>
      <c r="AP474" s="58"/>
    </row>
    <row r="475" spans="1:42" s="57" customFormat="1" ht="27" customHeight="1" x14ac:dyDescent="0.25">
      <c r="A475" s="91"/>
      <c r="B475" s="106"/>
      <c r="C475" s="92"/>
      <c r="D475" s="112"/>
      <c r="E475" s="92"/>
      <c r="F475" s="93"/>
      <c r="G475" s="94"/>
      <c r="H475" s="95"/>
      <c r="I475" s="96"/>
      <c r="J475" s="97" t="str">
        <f>IF(ISERROR(VLOOKUP(I475,Eje_Pilar!$C$2:$E$47,2,FALSE))," ",VLOOKUP(I475,Eje_Pilar!$C$2:$E$47,2,FALSE))</f>
        <v xml:space="preserve"> </v>
      </c>
      <c r="K475" s="97" t="str">
        <f>IF(ISERROR(VLOOKUP(I475,Eje_Pilar!$C$2:$E$47,3,FALSE))," ",VLOOKUP(I475,Eje_Pilar!$C$2:$E$47,3,FALSE))</f>
        <v xml:space="preserve"> </v>
      </c>
      <c r="L475" s="98"/>
      <c r="M475" s="91"/>
      <c r="N475" s="99"/>
      <c r="O475" s="100"/>
      <c r="P475" s="101"/>
      <c r="Q475" s="102"/>
      <c r="R475" s="103"/>
      <c r="S475" s="100"/>
      <c r="T475" s="104">
        <f t="shared" ref="T475" si="738">+O475+Q475+S475</f>
        <v>0</v>
      </c>
      <c r="U475" s="132"/>
      <c r="V475" s="105"/>
      <c r="W475" s="105"/>
      <c r="X475" s="105"/>
      <c r="Y475" s="106"/>
      <c r="Z475" s="106"/>
      <c r="AA475" s="107"/>
      <c r="AB475" s="91"/>
      <c r="AC475" s="91"/>
      <c r="AD475" s="91"/>
      <c r="AE475" s="91"/>
      <c r="AF475" s="108" t="str">
        <f t="shared" si="683"/>
        <v>-</v>
      </c>
      <c r="AG475" s="109"/>
      <c r="AH475" s="130">
        <f>IF(SUMPRODUCT((A$14:A475=A475)*(B$14:B475=B475)*(C$14:C475=C475))&gt;1,0,1)</f>
        <v>0</v>
      </c>
      <c r="AI475" s="110" t="str">
        <f t="shared" ref="AI475" si="739">IFERROR(VLOOKUP(D475,tipo,1,FALSE),"NO")</f>
        <v>NO</v>
      </c>
      <c r="AJ475" s="110" t="str">
        <f t="shared" ref="AJ475" si="740">IFERROR(VLOOKUP(E475,modal,1,FALSE),"NO")</f>
        <v>NO</v>
      </c>
      <c r="AK475" s="111" t="str">
        <f>IFERROR(VLOOKUP(F475,Tipo!$C$12:$C$27,1,FALSE),"NO")</f>
        <v>NO</v>
      </c>
      <c r="AL475" s="110" t="str">
        <f t="shared" ref="AL475" si="741">IFERROR(VLOOKUP(H475,afectacion,1,FALSE),"NO")</f>
        <v>NO</v>
      </c>
      <c r="AM475" s="110" t="str">
        <f t="shared" ref="AM475" si="742">IFERROR(VLOOKUP(I475,programa,1,FALSE),"NO")</f>
        <v>NO</v>
      </c>
      <c r="AN475" s="58"/>
      <c r="AO475" s="58"/>
      <c r="AP475" s="58"/>
    </row>
    <row r="476" spans="1:42" s="57" customFormat="1" ht="27" customHeight="1" x14ac:dyDescent="0.25">
      <c r="A476" s="91"/>
      <c r="B476" s="106"/>
      <c r="C476" s="92"/>
      <c r="D476" s="112"/>
      <c r="E476" s="92"/>
      <c r="F476" s="93"/>
      <c r="G476" s="94"/>
      <c r="H476" s="95"/>
      <c r="I476" s="96"/>
      <c r="J476" s="97" t="str">
        <f>IF(ISERROR(VLOOKUP(I476,Eje_Pilar!$C$2:$E$47,2,FALSE))," ",VLOOKUP(I476,Eje_Pilar!$C$2:$E$47,2,FALSE))</f>
        <v xml:space="preserve"> </v>
      </c>
      <c r="K476" s="97" t="str">
        <f>IF(ISERROR(VLOOKUP(I476,Eje_Pilar!$C$2:$E$47,3,FALSE))," ",VLOOKUP(I476,Eje_Pilar!$C$2:$E$47,3,FALSE))</f>
        <v xml:space="preserve"> </v>
      </c>
      <c r="L476" s="98"/>
      <c r="M476" s="91"/>
      <c r="N476" s="99"/>
      <c r="O476" s="100"/>
      <c r="P476" s="101"/>
      <c r="Q476" s="102"/>
      <c r="R476" s="103"/>
      <c r="S476" s="100"/>
      <c r="T476" s="104">
        <f t="shared" ref="T476" si="743">+O476+Q476+S476</f>
        <v>0</v>
      </c>
      <c r="U476" s="132"/>
      <c r="V476" s="105"/>
      <c r="W476" s="105"/>
      <c r="X476" s="105"/>
      <c r="Y476" s="106"/>
      <c r="Z476" s="106"/>
      <c r="AA476" s="107"/>
      <c r="AB476" s="91"/>
      <c r="AC476" s="91"/>
      <c r="AD476" s="91"/>
      <c r="AE476" s="91"/>
      <c r="AF476" s="108" t="str">
        <f t="shared" si="683"/>
        <v>-</v>
      </c>
      <c r="AG476" s="109"/>
      <c r="AH476" s="130">
        <f>IF(SUMPRODUCT((A$14:A476=A476)*(B$14:B476=B476)*(C$14:C476=C476))&gt;1,0,1)</f>
        <v>0</v>
      </c>
      <c r="AI476" s="110" t="str">
        <f t="shared" ref="AI476" si="744">IFERROR(VLOOKUP(D476,tipo,1,FALSE),"NO")</f>
        <v>NO</v>
      </c>
      <c r="AJ476" s="110" t="str">
        <f t="shared" ref="AJ476" si="745">IFERROR(VLOOKUP(E476,modal,1,FALSE),"NO")</f>
        <v>NO</v>
      </c>
      <c r="AK476" s="111" t="str">
        <f>IFERROR(VLOOKUP(F476,Tipo!$C$12:$C$27,1,FALSE),"NO")</f>
        <v>NO</v>
      </c>
      <c r="AL476" s="110" t="str">
        <f t="shared" ref="AL476" si="746">IFERROR(VLOOKUP(H476,afectacion,1,FALSE),"NO")</f>
        <v>NO</v>
      </c>
      <c r="AM476" s="110" t="str">
        <f t="shared" ref="AM476" si="747">IFERROR(VLOOKUP(I476,programa,1,FALSE),"NO")</f>
        <v>NO</v>
      </c>
      <c r="AN476" s="58"/>
      <c r="AO476" s="58"/>
      <c r="AP476" s="58"/>
    </row>
    <row r="477" spans="1:42" s="57" customFormat="1" ht="27" customHeight="1" x14ac:dyDescent="0.25">
      <c r="A477" s="91"/>
      <c r="B477" s="106"/>
      <c r="C477" s="92"/>
      <c r="D477" s="112"/>
      <c r="E477" s="92"/>
      <c r="F477" s="93"/>
      <c r="G477" s="94"/>
      <c r="H477" s="95"/>
      <c r="I477" s="96"/>
      <c r="J477" s="97" t="str">
        <f>IF(ISERROR(VLOOKUP(I477,Eje_Pilar!$C$2:$E$47,2,FALSE))," ",VLOOKUP(I477,Eje_Pilar!$C$2:$E$47,2,FALSE))</f>
        <v xml:space="preserve"> </v>
      </c>
      <c r="K477" s="97" t="str">
        <f>IF(ISERROR(VLOOKUP(I477,Eje_Pilar!$C$2:$E$47,3,FALSE))," ",VLOOKUP(I477,Eje_Pilar!$C$2:$E$47,3,FALSE))</f>
        <v xml:space="preserve"> </v>
      </c>
      <c r="L477" s="98"/>
      <c r="M477" s="91"/>
      <c r="N477" s="99"/>
      <c r="O477" s="100"/>
      <c r="P477" s="101"/>
      <c r="Q477" s="102"/>
      <c r="R477" s="103"/>
      <c r="S477" s="100"/>
      <c r="T477" s="104">
        <f t="shared" ref="T477" si="748">+O477+Q477+S477</f>
        <v>0</v>
      </c>
      <c r="U477" s="132"/>
      <c r="V477" s="105"/>
      <c r="W477" s="105"/>
      <c r="X477" s="105"/>
      <c r="Y477" s="106"/>
      <c r="Z477" s="106"/>
      <c r="AA477" s="107"/>
      <c r="AB477" s="91"/>
      <c r="AC477" s="91"/>
      <c r="AD477" s="91"/>
      <c r="AE477" s="91"/>
      <c r="AF477" s="108" t="str">
        <f t="shared" si="683"/>
        <v>-</v>
      </c>
      <c r="AG477" s="109"/>
      <c r="AH477" s="130">
        <f>IF(SUMPRODUCT((A$14:A477=A477)*(B$14:B477=B477)*(C$14:C477=C477))&gt;1,0,1)</f>
        <v>0</v>
      </c>
      <c r="AI477" s="110" t="str">
        <f t="shared" ref="AI477" si="749">IFERROR(VLOOKUP(D477,tipo,1,FALSE),"NO")</f>
        <v>NO</v>
      </c>
      <c r="AJ477" s="110" t="str">
        <f t="shared" ref="AJ477" si="750">IFERROR(VLOOKUP(E477,modal,1,FALSE),"NO")</f>
        <v>NO</v>
      </c>
      <c r="AK477" s="111" t="str">
        <f>IFERROR(VLOOKUP(F477,Tipo!$C$12:$C$27,1,FALSE),"NO")</f>
        <v>NO</v>
      </c>
      <c r="AL477" s="110" t="str">
        <f t="shared" ref="AL477" si="751">IFERROR(VLOOKUP(H477,afectacion,1,FALSE),"NO")</f>
        <v>NO</v>
      </c>
      <c r="AM477" s="110" t="str">
        <f t="shared" ref="AM477" si="752">IFERROR(VLOOKUP(I477,programa,1,FALSE),"NO")</f>
        <v>NO</v>
      </c>
      <c r="AN477" s="58"/>
      <c r="AO477" s="58"/>
      <c r="AP477" s="58"/>
    </row>
    <row r="478" spans="1:42" s="57" customFormat="1" ht="27" customHeight="1" x14ac:dyDescent="0.25">
      <c r="A478" s="91"/>
      <c r="B478" s="106"/>
      <c r="C478" s="92"/>
      <c r="D478" s="112"/>
      <c r="E478" s="92"/>
      <c r="F478" s="93"/>
      <c r="G478" s="94"/>
      <c r="H478" s="95"/>
      <c r="I478" s="96"/>
      <c r="J478" s="97" t="str">
        <f>IF(ISERROR(VLOOKUP(I478,Eje_Pilar!$C$2:$E$47,2,FALSE))," ",VLOOKUP(I478,Eje_Pilar!$C$2:$E$47,2,FALSE))</f>
        <v xml:space="preserve"> </v>
      </c>
      <c r="K478" s="97" t="str">
        <f>IF(ISERROR(VLOOKUP(I478,Eje_Pilar!$C$2:$E$47,3,FALSE))," ",VLOOKUP(I478,Eje_Pilar!$C$2:$E$47,3,FALSE))</f>
        <v xml:space="preserve"> </v>
      </c>
      <c r="L478" s="98"/>
      <c r="M478" s="91"/>
      <c r="N478" s="99"/>
      <c r="O478" s="100"/>
      <c r="P478" s="101"/>
      <c r="Q478" s="102"/>
      <c r="R478" s="103"/>
      <c r="S478" s="100"/>
      <c r="T478" s="104">
        <f t="shared" ref="T478" si="753">+O478+Q478+S478</f>
        <v>0</v>
      </c>
      <c r="U478" s="132"/>
      <c r="V478" s="105"/>
      <c r="W478" s="105"/>
      <c r="X478" s="105"/>
      <c r="Y478" s="106"/>
      <c r="Z478" s="106"/>
      <c r="AA478" s="107"/>
      <c r="AB478" s="91"/>
      <c r="AC478" s="91"/>
      <c r="AD478" s="91"/>
      <c r="AE478" s="91"/>
      <c r="AF478" s="108" t="str">
        <f t="shared" si="683"/>
        <v>-</v>
      </c>
      <c r="AG478" s="109"/>
      <c r="AH478" s="130">
        <f>IF(SUMPRODUCT((A$14:A478=A478)*(B$14:B478=B478)*(C$14:C478=C478))&gt;1,0,1)</f>
        <v>0</v>
      </c>
      <c r="AI478" s="110" t="str">
        <f t="shared" ref="AI478" si="754">IFERROR(VLOOKUP(D478,tipo,1,FALSE),"NO")</f>
        <v>NO</v>
      </c>
      <c r="AJ478" s="110" t="str">
        <f t="shared" ref="AJ478" si="755">IFERROR(VLOOKUP(E478,modal,1,FALSE),"NO")</f>
        <v>NO</v>
      </c>
      <c r="AK478" s="111" t="str">
        <f>IFERROR(VLOOKUP(F478,Tipo!$C$12:$C$27,1,FALSE),"NO")</f>
        <v>NO</v>
      </c>
      <c r="AL478" s="110" t="str">
        <f t="shared" ref="AL478" si="756">IFERROR(VLOOKUP(H478,afectacion,1,FALSE),"NO")</f>
        <v>NO</v>
      </c>
      <c r="AM478" s="110" t="str">
        <f t="shared" ref="AM478" si="757">IFERROR(VLOOKUP(I478,programa,1,FALSE),"NO")</f>
        <v>NO</v>
      </c>
      <c r="AN478" s="58"/>
      <c r="AO478" s="58"/>
      <c r="AP478" s="58"/>
    </row>
    <row r="479" spans="1:42" s="57" customFormat="1" ht="27" customHeight="1" x14ac:dyDescent="0.25">
      <c r="A479" s="91"/>
      <c r="B479" s="106"/>
      <c r="C479" s="92"/>
      <c r="D479" s="112"/>
      <c r="E479" s="92"/>
      <c r="F479" s="93"/>
      <c r="G479" s="94"/>
      <c r="H479" s="95"/>
      <c r="I479" s="96"/>
      <c r="J479" s="97" t="str">
        <f>IF(ISERROR(VLOOKUP(I479,Eje_Pilar!$C$2:$E$47,2,FALSE))," ",VLOOKUP(I479,Eje_Pilar!$C$2:$E$47,2,FALSE))</f>
        <v xml:space="preserve"> </v>
      </c>
      <c r="K479" s="97" t="str">
        <f>IF(ISERROR(VLOOKUP(I479,Eje_Pilar!$C$2:$E$47,3,FALSE))," ",VLOOKUP(I479,Eje_Pilar!$C$2:$E$47,3,FALSE))</f>
        <v xml:space="preserve"> </v>
      </c>
      <c r="L479" s="98"/>
      <c r="M479" s="91"/>
      <c r="N479" s="99"/>
      <c r="O479" s="100"/>
      <c r="P479" s="101"/>
      <c r="Q479" s="102"/>
      <c r="R479" s="103"/>
      <c r="S479" s="100"/>
      <c r="T479" s="104">
        <f t="shared" ref="T479" si="758">+O479+Q479+S479</f>
        <v>0</v>
      </c>
      <c r="U479" s="132"/>
      <c r="V479" s="105"/>
      <c r="W479" s="105"/>
      <c r="X479" s="105"/>
      <c r="Y479" s="106"/>
      <c r="Z479" s="106"/>
      <c r="AA479" s="107"/>
      <c r="AB479" s="91"/>
      <c r="AC479" s="91"/>
      <c r="AD479" s="91"/>
      <c r="AE479" s="91"/>
      <c r="AF479" s="108" t="str">
        <f t="shared" si="683"/>
        <v>-</v>
      </c>
      <c r="AG479" s="109"/>
      <c r="AH479" s="130">
        <f>IF(SUMPRODUCT((A$14:A479=A479)*(B$14:B479=B479)*(C$14:C479=C479))&gt;1,0,1)</f>
        <v>0</v>
      </c>
      <c r="AI479" s="110" t="str">
        <f t="shared" ref="AI479" si="759">IFERROR(VLOOKUP(D479,tipo,1,FALSE),"NO")</f>
        <v>NO</v>
      </c>
      <c r="AJ479" s="110" t="str">
        <f t="shared" ref="AJ479" si="760">IFERROR(VLOOKUP(E479,modal,1,FALSE),"NO")</f>
        <v>NO</v>
      </c>
      <c r="AK479" s="111" t="str">
        <f>IFERROR(VLOOKUP(F479,Tipo!$C$12:$C$27,1,FALSE),"NO")</f>
        <v>NO</v>
      </c>
      <c r="AL479" s="110" t="str">
        <f t="shared" ref="AL479" si="761">IFERROR(VLOOKUP(H479,afectacion,1,FALSE),"NO")</f>
        <v>NO</v>
      </c>
      <c r="AM479" s="110" t="str">
        <f t="shared" ref="AM479" si="762">IFERROR(VLOOKUP(I479,programa,1,FALSE),"NO")</f>
        <v>NO</v>
      </c>
      <c r="AN479" s="58"/>
      <c r="AO479" s="58"/>
      <c r="AP479" s="58"/>
    </row>
    <row r="480" spans="1:42" s="57" customFormat="1" ht="27" customHeight="1" x14ac:dyDescent="0.25">
      <c r="A480" s="91"/>
      <c r="B480" s="106"/>
      <c r="C480" s="92"/>
      <c r="D480" s="112"/>
      <c r="E480" s="92"/>
      <c r="F480" s="93"/>
      <c r="G480" s="94"/>
      <c r="H480" s="95"/>
      <c r="I480" s="96"/>
      <c r="J480" s="97" t="str">
        <f>IF(ISERROR(VLOOKUP(I480,Eje_Pilar!$C$2:$E$47,2,FALSE))," ",VLOOKUP(I480,Eje_Pilar!$C$2:$E$47,2,FALSE))</f>
        <v xml:space="preserve"> </v>
      </c>
      <c r="K480" s="97" t="str">
        <f>IF(ISERROR(VLOOKUP(I480,Eje_Pilar!$C$2:$E$47,3,FALSE))," ",VLOOKUP(I480,Eje_Pilar!$C$2:$E$47,3,FALSE))</f>
        <v xml:space="preserve"> </v>
      </c>
      <c r="L480" s="98"/>
      <c r="M480" s="91"/>
      <c r="N480" s="99"/>
      <c r="O480" s="100"/>
      <c r="P480" s="101"/>
      <c r="Q480" s="102"/>
      <c r="R480" s="103"/>
      <c r="S480" s="100"/>
      <c r="T480" s="104">
        <f t="shared" ref="T480" si="763">+O480+Q480+S480</f>
        <v>0</v>
      </c>
      <c r="U480" s="132"/>
      <c r="V480" s="105"/>
      <c r="W480" s="105"/>
      <c r="X480" s="105"/>
      <c r="Y480" s="106"/>
      <c r="Z480" s="106"/>
      <c r="AA480" s="107"/>
      <c r="AB480" s="91"/>
      <c r="AC480" s="91"/>
      <c r="AD480" s="91"/>
      <c r="AE480" s="91"/>
      <c r="AF480" s="108" t="str">
        <f t="shared" si="683"/>
        <v>-</v>
      </c>
      <c r="AG480" s="109"/>
      <c r="AH480" s="130">
        <f>IF(SUMPRODUCT((A$14:A480=A480)*(B$14:B480=B480)*(C$14:C480=C480))&gt;1,0,1)</f>
        <v>0</v>
      </c>
      <c r="AI480" s="110" t="str">
        <f t="shared" ref="AI480" si="764">IFERROR(VLOOKUP(D480,tipo,1,FALSE),"NO")</f>
        <v>NO</v>
      </c>
      <c r="AJ480" s="110" t="str">
        <f t="shared" ref="AJ480" si="765">IFERROR(VLOOKUP(E480,modal,1,FALSE),"NO")</f>
        <v>NO</v>
      </c>
      <c r="AK480" s="111" t="str">
        <f>IFERROR(VLOOKUP(F480,Tipo!$C$12:$C$27,1,FALSE),"NO")</f>
        <v>NO</v>
      </c>
      <c r="AL480" s="110" t="str">
        <f t="shared" ref="AL480" si="766">IFERROR(VLOOKUP(H480,afectacion,1,FALSE),"NO")</f>
        <v>NO</v>
      </c>
      <c r="AM480" s="110" t="str">
        <f t="shared" ref="AM480" si="767">IFERROR(VLOOKUP(I480,programa,1,FALSE),"NO")</f>
        <v>NO</v>
      </c>
      <c r="AN480" s="58"/>
      <c r="AO480" s="58"/>
      <c r="AP480" s="58"/>
    </row>
    <row r="481" spans="1:42" s="57" customFormat="1" ht="27" customHeight="1" x14ac:dyDescent="0.25">
      <c r="A481" s="91"/>
      <c r="B481" s="106"/>
      <c r="C481" s="92"/>
      <c r="D481" s="112"/>
      <c r="E481" s="92"/>
      <c r="F481" s="93"/>
      <c r="G481" s="94"/>
      <c r="H481" s="95"/>
      <c r="I481" s="96"/>
      <c r="J481" s="97" t="str">
        <f>IF(ISERROR(VLOOKUP(I481,Eje_Pilar!$C$2:$E$47,2,FALSE))," ",VLOOKUP(I481,Eje_Pilar!$C$2:$E$47,2,FALSE))</f>
        <v xml:space="preserve"> </v>
      </c>
      <c r="K481" s="97" t="str">
        <f>IF(ISERROR(VLOOKUP(I481,Eje_Pilar!$C$2:$E$47,3,FALSE))," ",VLOOKUP(I481,Eje_Pilar!$C$2:$E$47,3,FALSE))</f>
        <v xml:space="preserve"> </v>
      </c>
      <c r="L481" s="98"/>
      <c r="M481" s="91"/>
      <c r="N481" s="99"/>
      <c r="O481" s="100"/>
      <c r="P481" s="101"/>
      <c r="Q481" s="102"/>
      <c r="R481" s="103"/>
      <c r="S481" s="100"/>
      <c r="T481" s="104">
        <f t="shared" ref="T481" si="768">+O481+Q481+S481</f>
        <v>0</v>
      </c>
      <c r="U481" s="132"/>
      <c r="V481" s="105"/>
      <c r="W481" s="105"/>
      <c r="X481" s="105"/>
      <c r="Y481" s="106"/>
      <c r="Z481" s="106"/>
      <c r="AA481" s="107"/>
      <c r="AB481" s="91"/>
      <c r="AC481" s="91"/>
      <c r="AD481" s="91"/>
      <c r="AE481" s="91"/>
      <c r="AF481" s="108" t="str">
        <f t="shared" si="683"/>
        <v>-</v>
      </c>
      <c r="AG481" s="109"/>
      <c r="AH481" s="130">
        <f>IF(SUMPRODUCT((A$14:A481=A481)*(B$14:B481=B481)*(C$14:C481=C481))&gt;1,0,1)</f>
        <v>0</v>
      </c>
      <c r="AI481" s="110" t="str">
        <f t="shared" ref="AI481" si="769">IFERROR(VLOOKUP(D481,tipo,1,FALSE),"NO")</f>
        <v>NO</v>
      </c>
      <c r="AJ481" s="110" t="str">
        <f t="shared" ref="AJ481" si="770">IFERROR(VLOOKUP(E481,modal,1,FALSE),"NO")</f>
        <v>NO</v>
      </c>
      <c r="AK481" s="111" t="str">
        <f>IFERROR(VLOOKUP(F481,Tipo!$C$12:$C$27,1,FALSE),"NO")</f>
        <v>NO</v>
      </c>
      <c r="AL481" s="110" t="str">
        <f t="shared" ref="AL481" si="771">IFERROR(VLOOKUP(H481,afectacion,1,FALSE),"NO")</f>
        <v>NO</v>
      </c>
      <c r="AM481" s="110" t="str">
        <f t="shared" ref="AM481" si="772">IFERROR(VLOOKUP(I481,programa,1,FALSE),"NO")</f>
        <v>NO</v>
      </c>
      <c r="AN481" s="58"/>
      <c r="AO481" s="58"/>
      <c r="AP481" s="58"/>
    </row>
    <row r="482" spans="1:42" s="57" customFormat="1" ht="27" customHeight="1" x14ac:dyDescent="0.25">
      <c r="A482" s="91"/>
      <c r="B482" s="106"/>
      <c r="C482" s="92"/>
      <c r="D482" s="112"/>
      <c r="E482" s="92"/>
      <c r="F482" s="93"/>
      <c r="G482" s="94"/>
      <c r="H482" s="95"/>
      <c r="I482" s="96"/>
      <c r="J482" s="97" t="str">
        <f>IF(ISERROR(VLOOKUP(I482,Eje_Pilar!$C$2:$E$47,2,FALSE))," ",VLOOKUP(I482,Eje_Pilar!$C$2:$E$47,2,FALSE))</f>
        <v xml:space="preserve"> </v>
      </c>
      <c r="K482" s="97" t="str">
        <f>IF(ISERROR(VLOOKUP(I482,Eje_Pilar!$C$2:$E$47,3,FALSE))," ",VLOOKUP(I482,Eje_Pilar!$C$2:$E$47,3,FALSE))</f>
        <v xml:space="preserve"> </v>
      </c>
      <c r="L482" s="98"/>
      <c r="M482" s="91"/>
      <c r="N482" s="99"/>
      <c r="O482" s="100"/>
      <c r="P482" s="101"/>
      <c r="Q482" s="102"/>
      <c r="R482" s="103"/>
      <c r="S482" s="100"/>
      <c r="T482" s="104">
        <f t="shared" ref="T482" si="773">+O482+Q482+S482</f>
        <v>0</v>
      </c>
      <c r="U482" s="132"/>
      <c r="V482" s="105"/>
      <c r="W482" s="105"/>
      <c r="X482" s="105"/>
      <c r="Y482" s="106"/>
      <c r="Z482" s="106"/>
      <c r="AA482" s="107"/>
      <c r="AB482" s="91"/>
      <c r="AC482" s="91"/>
      <c r="AD482" s="91"/>
      <c r="AE482" s="91"/>
      <c r="AF482" s="108" t="str">
        <f t="shared" si="683"/>
        <v>-</v>
      </c>
      <c r="AG482" s="109"/>
      <c r="AH482" s="130">
        <f>IF(SUMPRODUCT((A$14:A482=A482)*(B$14:B482=B482)*(C$14:C482=C482))&gt;1,0,1)</f>
        <v>0</v>
      </c>
      <c r="AI482" s="110" t="str">
        <f t="shared" ref="AI482" si="774">IFERROR(VLOOKUP(D482,tipo,1,FALSE),"NO")</f>
        <v>NO</v>
      </c>
      <c r="AJ482" s="110" t="str">
        <f t="shared" ref="AJ482" si="775">IFERROR(VLOOKUP(E482,modal,1,FALSE),"NO")</f>
        <v>NO</v>
      </c>
      <c r="AK482" s="111" t="str">
        <f>IFERROR(VLOOKUP(F482,Tipo!$C$12:$C$27,1,FALSE),"NO")</f>
        <v>NO</v>
      </c>
      <c r="AL482" s="110" t="str">
        <f t="shared" ref="AL482" si="776">IFERROR(VLOOKUP(H482,afectacion,1,FALSE),"NO")</f>
        <v>NO</v>
      </c>
      <c r="AM482" s="110" t="str">
        <f t="shared" ref="AM482" si="777">IFERROR(VLOOKUP(I482,programa,1,FALSE),"NO")</f>
        <v>NO</v>
      </c>
      <c r="AN482" s="58"/>
      <c r="AO482" s="58"/>
      <c r="AP482" s="58"/>
    </row>
    <row r="483" spans="1:42" s="57" customFormat="1" ht="27" customHeight="1" x14ac:dyDescent="0.25">
      <c r="A483" s="91"/>
      <c r="B483" s="106"/>
      <c r="C483" s="92"/>
      <c r="D483" s="112"/>
      <c r="E483" s="92"/>
      <c r="F483" s="93"/>
      <c r="G483" s="94"/>
      <c r="H483" s="95"/>
      <c r="I483" s="96"/>
      <c r="J483" s="97" t="str">
        <f>IF(ISERROR(VLOOKUP(I483,Eje_Pilar!$C$2:$E$47,2,FALSE))," ",VLOOKUP(I483,Eje_Pilar!$C$2:$E$47,2,FALSE))</f>
        <v xml:space="preserve"> </v>
      </c>
      <c r="K483" s="97" t="str">
        <f>IF(ISERROR(VLOOKUP(I483,Eje_Pilar!$C$2:$E$47,3,FALSE))," ",VLOOKUP(I483,Eje_Pilar!$C$2:$E$47,3,FALSE))</f>
        <v xml:space="preserve"> </v>
      </c>
      <c r="L483" s="98"/>
      <c r="M483" s="91"/>
      <c r="N483" s="99"/>
      <c r="O483" s="100"/>
      <c r="P483" s="101"/>
      <c r="Q483" s="102"/>
      <c r="R483" s="103"/>
      <c r="S483" s="100"/>
      <c r="T483" s="104">
        <f t="shared" ref="T483" si="778">+O483+Q483+S483</f>
        <v>0</v>
      </c>
      <c r="U483" s="132"/>
      <c r="V483" s="105"/>
      <c r="W483" s="105"/>
      <c r="X483" s="105"/>
      <c r="Y483" s="106"/>
      <c r="Z483" s="106"/>
      <c r="AA483" s="107"/>
      <c r="AB483" s="91"/>
      <c r="AC483" s="91"/>
      <c r="AD483" s="91"/>
      <c r="AE483" s="91"/>
      <c r="AF483" s="108" t="str">
        <f t="shared" si="683"/>
        <v>-</v>
      </c>
      <c r="AG483" s="109"/>
      <c r="AH483" s="130">
        <f>IF(SUMPRODUCT((A$14:A483=A483)*(B$14:B483=B483)*(C$14:C483=C483))&gt;1,0,1)</f>
        <v>0</v>
      </c>
      <c r="AI483" s="110" t="str">
        <f t="shared" ref="AI483" si="779">IFERROR(VLOOKUP(D483,tipo,1,FALSE),"NO")</f>
        <v>NO</v>
      </c>
      <c r="AJ483" s="110" t="str">
        <f t="shared" ref="AJ483" si="780">IFERROR(VLOOKUP(E483,modal,1,FALSE),"NO")</f>
        <v>NO</v>
      </c>
      <c r="AK483" s="111" t="str">
        <f>IFERROR(VLOOKUP(F483,Tipo!$C$12:$C$27,1,FALSE),"NO")</f>
        <v>NO</v>
      </c>
      <c r="AL483" s="110" t="str">
        <f t="shared" ref="AL483" si="781">IFERROR(VLOOKUP(H483,afectacion,1,FALSE),"NO")</f>
        <v>NO</v>
      </c>
      <c r="AM483" s="110" t="str">
        <f t="shared" ref="AM483" si="782">IFERROR(VLOOKUP(I483,programa,1,FALSE),"NO")</f>
        <v>NO</v>
      </c>
      <c r="AN483" s="58"/>
      <c r="AO483" s="58"/>
      <c r="AP483" s="58"/>
    </row>
    <row r="484" spans="1:42" s="57" customFormat="1" ht="27" customHeight="1" x14ac:dyDescent="0.25">
      <c r="A484" s="91"/>
      <c r="B484" s="106"/>
      <c r="C484" s="92"/>
      <c r="D484" s="112"/>
      <c r="E484" s="92"/>
      <c r="F484" s="93"/>
      <c r="G484" s="94"/>
      <c r="H484" s="95"/>
      <c r="I484" s="96"/>
      <c r="J484" s="97" t="str">
        <f>IF(ISERROR(VLOOKUP(I484,Eje_Pilar!$C$2:$E$47,2,FALSE))," ",VLOOKUP(I484,Eje_Pilar!$C$2:$E$47,2,FALSE))</f>
        <v xml:space="preserve"> </v>
      </c>
      <c r="K484" s="97" t="str">
        <f>IF(ISERROR(VLOOKUP(I484,Eje_Pilar!$C$2:$E$47,3,FALSE))," ",VLOOKUP(I484,Eje_Pilar!$C$2:$E$47,3,FALSE))</f>
        <v xml:space="preserve"> </v>
      </c>
      <c r="L484" s="98"/>
      <c r="M484" s="91"/>
      <c r="N484" s="99"/>
      <c r="O484" s="100"/>
      <c r="P484" s="101"/>
      <c r="Q484" s="102"/>
      <c r="R484" s="103"/>
      <c r="S484" s="100"/>
      <c r="T484" s="104">
        <f t="shared" ref="T484" si="783">+O484+Q484+S484</f>
        <v>0</v>
      </c>
      <c r="U484" s="132"/>
      <c r="V484" s="105"/>
      <c r="W484" s="105"/>
      <c r="X484" s="105"/>
      <c r="Y484" s="106"/>
      <c r="Z484" s="106"/>
      <c r="AA484" s="107"/>
      <c r="AB484" s="91"/>
      <c r="AC484" s="91"/>
      <c r="AD484" s="91"/>
      <c r="AE484" s="91"/>
      <c r="AF484" s="108" t="str">
        <f t="shared" si="683"/>
        <v>-</v>
      </c>
      <c r="AG484" s="109"/>
      <c r="AH484" s="130">
        <f>IF(SUMPRODUCT((A$14:A484=A484)*(B$14:B484=B484)*(C$14:C484=C484))&gt;1,0,1)</f>
        <v>0</v>
      </c>
      <c r="AI484" s="110" t="str">
        <f t="shared" ref="AI484" si="784">IFERROR(VLOOKUP(D484,tipo,1,FALSE),"NO")</f>
        <v>NO</v>
      </c>
      <c r="AJ484" s="110" t="str">
        <f t="shared" ref="AJ484" si="785">IFERROR(VLOOKUP(E484,modal,1,FALSE),"NO")</f>
        <v>NO</v>
      </c>
      <c r="AK484" s="111" t="str">
        <f>IFERROR(VLOOKUP(F484,Tipo!$C$12:$C$27,1,FALSE),"NO")</f>
        <v>NO</v>
      </c>
      <c r="AL484" s="110" t="str">
        <f t="shared" ref="AL484" si="786">IFERROR(VLOOKUP(H484,afectacion,1,FALSE),"NO")</f>
        <v>NO</v>
      </c>
      <c r="AM484" s="110" t="str">
        <f t="shared" ref="AM484" si="787">IFERROR(VLOOKUP(I484,programa,1,FALSE),"NO")</f>
        <v>NO</v>
      </c>
      <c r="AN484" s="58"/>
      <c r="AO484" s="58"/>
      <c r="AP484" s="58"/>
    </row>
    <row r="485" spans="1:42" s="57" customFormat="1" ht="27" customHeight="1" x14ac:dyDescent="0.25">
      <c r="A485" s="91"/>
      <c r="B485" s="106"/>
      <c r="C485" s="92"/>
      <c r="D485" s="112"/>
      <c r="E485" s="92"/>
      <c r="F485" s="93"/>
      <c r="G485" s="94"/>
      <c r="H485" s="95"/>
      <c r="I485" s="96"/>
      <c r="J485" s="97" t="str">
        <f>IF(ISERROR(VLOOKUP(I485,Eje_Pilar!$C$2:$E$47,2,FALSE))," ",VLOOKUP(I485,Eje_Pilar!$C$2:$E$47,2,FALSE))</f>
        <v xml:space="preserve"> </v>
      </c>
      <c r="K485" s="97" t="str">
        <f>IF(ISERROR(VLOOKUP(I485,Eje_Pilar!$C$2:$E$47,3,FALSE))," ",VLOOKUP(I485,Eje_Pilar!$C$2:$E$47,3,FALSE))</f>
        <v xml:space="preserve"> </v>
      </c>
      <c r="L485" s="98"/>
      <c r="M485" s="91"/>
      <c r="N485" s="99"/>
      <c r="O485" s="100"/>
      <c r="P485" s="101"/>
      <c r="Q485" s="102"/>
      <c r="R485" s="103"/>
      <c r="S485" s="100"/>
      <c r="T485" s="104">
        <f t="shared" ref="T485" si="788">+O485+Q485+S485</f>
        <v>0</v>
      </c>
      <c r="U485" s="132"/>
      <c r="V485" s="105"/>
      <c r="W485" s="105"/>
      <c r="X485" s="105"/>
      <c r="Y485" s="106"/>
      <c r="Z485" s="106"/>
      <c r="AA485" s="107"/>
      <c r="AB485" s="91"/>
      <c r="AC485" s="91"/>
      <c r="AD485" s="91"/>
      <c r="AE485" s="91"/>
      <c r="AF485" s="108" t="str">
        <f t="shared" si="683"/>
        <v>-</v>
      </c>
      <c r="AG485" s="109"/>
      <c r="AH485" s="130">
        <f>IF(SUMPRODUCT((A$14:A485=A485)*(B$14:B485=B485)*(C$14:C485=C485))&gt;1,0,1)</f>
        <v>0</v>
      </c>
      <c r="AI485" s="110" t="str">
        <f t="shared" ref="AI485" si="789">IFERROR(VLOOKUP(D485,tipo,1,FALSE),"NO")</f>
        <v>NO</v>
      </c>
      <c r="AJ485" s="110" t="str">
        <f t="shared" ref="AJ485" si="790">IFERROR(VLOOKUP(E485,modal,1,FALSE),"NO")</f>
        <v>NO</v>
      </c>
      <c r="AK485" s="111" t="str">
        <f>IFERROR(VLOOKUP(F485,Tipo!$C$12:$C$27,1,FALSE),"NO")</f>
        <v>NO</v>
      </c>
      <c r="AL485" s="110" t="str">
        <f t="shared" ref="AL485" si="791">IFERROR(VLOOKUP(H485,afectacion,1,FALSE),"NO")</f>
        <v>NO</v>
      </c>
      <c r="AM485" s="110" t="str">
        <f t="shared" ref="AM485" si="792">IFERROR(VLOOKUP(I485,programa,1,FALSE),"NO")</f>
        <v>NO</v>
      </c>
      <c r="AN485" s="58"/>
      <c r="AO485" s="58"/>
      <c r="AP485" s="58"/>
    </row>
    <row r="486" spans="1:42" s="57" customFormat="1" ht="27" customHeight="1" x14ac:dyDescent="0.25">
      <c r="A486" s="91"/>
      <c r="B486" s="106"/>
      <c r="C486" s="92"/>
      <c r="D486" s="112"/>
      <c r="E486" s="92"/>
      <c r="F486" s="93"/>
      <c r="G486" s="94"/>
      <c r="H486" s="95"/>
      <c r="I486" s="96"/>
      <c r="J486" s="97" t="str">
        <f>IF(ISERROR(VLOOKUP(I486,Eje_Pilar!$C$2:$E$47,2,FALSE))," ",VLOOKUP(I486,Eje_Pilar!$C$2:$E$47,2,FALSE))</f>
        <v xml:space="preserve"> </v>
      </c>
      <c r="K486" s="97" t="str">
        <f>IF(ISERROR(VLOOKUP(I486,Eje_Pilar!$C$2:$E$47,3,FALSE))," ",VLOOKUP(I486,Eje_Pilar!$C$2:$E$47,3,FALSE))</f>
        <v xml:space="preserve"> </v>
      </c>
      <c r="L486" s="98"/>
      <c r="M486" s="91"/>
      <c r="N486" s="99"/>
      <c r="O486" s="100"/>
      <c r="P486" s="101"/>
      <c r="Q486" s="102"/>
      <c r="R486" s="103"/>
      <c r="S486" s="100"/>
      <c r="T486" s="104">
        <f t="shared" ref="T486" si="793">+O486+Q486+S486</f>
        <v>0</v>
      </c>
      <c r="U486" s="132"/>
      <c r="V486" s="105"/>
      <c r="W486" s="105"/>
      <c r="X486" s="105"/>
      <c r="Y486" s="106"/>
      <c r="Z486" s="106"/>
      <c r="AA486" s="107"/>
      <c r="AB486" s="91"/>
      <c r="AC486" s="91"/>
      <c r="AD486" s="91"/>
      <c r="AE486" s="91"/>
      <c r="AF486" s="108" t="str">
        <f t="shared" si="683"/>
        <v>-</v>
      </c>
      <c r="AG486" s="109"/>
      <c r="AH486" s="130">
        <f>IF(SUMPRODUCT((A$14:A486=A486)*(B$14:B486=B486)*(C$14:C486=C486))&gt;1,0,1)</f>
        <v>0</v>
      </c>
      <c r="AI486" s="110" t="str">
        <f t="shared" ref="AI486" si="794">IFERROR(VLOOKUP(D486,tipo,1,FALSE),"NO")</f>
        <v>NO</v>
      </c>
      <c r="AJ486" s="110" t="str">
        <f t="shared" ref="AJ486" si="795">IFERROR(VLOOKUP(E486,modal,1,FALSE),"NO")</f>
        <v>NO</v>
      </c>
      <c r="AK486" s="111" t="str">
        <f>IFERROR(VLOOKUP(F486,Tipo!$C$12:$C$27,1,FALSE),"NO")</f>
        <v>NO</v>
      </c>
      <c r="AL486" s="110" t="str">
        <f t="shared" ref="AL486" si="796">IFERROR(VLOOKUP(H486,afectacion,1,FALSE),"NO")</f>
        <v>NO</v>
      </c>
      <c r="AM486" s="110" t="str">
        <f t="shared" ref="AM486" si="797">IFERROR(VLOOKUP(I486,programa,1,FALSE),"NO")</f>
        <v>NO</v>
      </c>
      <c r="AN486" s="58"/>
      <c r="AO486" s="58"/>
      <c r="AP486" s="58"/>
    </row>
    <row r="487" spans="1:42" s="57" customFormat="1" ht="27" customHeight="1" x14ac:dyDescent="0.25">
      <c r="A487" s="91"/>
      <c r="B487" s="106"/>
      <c r="C487" s="92"/>
      <c r="D487" s="112"/>
      <c r="E487" s="92"/>
      <c r="F487" s="93"/>
      <c r="G487" s="94"/>
      <c r="H487" s="95"/>
      <c r="I487" s="96"/>
      <c r="J487" s="97" t="str">
        <f>IF(ISERROR(VLOOKUP(I487,Eje_Pilar!$C$2:$E$47,2,FALSE))," ",VLOOKUP(I487,Eje_Pilar!$C$2:$E$47,2,FALSE))</f>
        <v xml:space="preserve"> </v>
      </c>
      <c r="K487" s="97" t="str">
        <f>IF(ISERROR(VLOOKUP(I487,Eje_Pilar!$C$2:$E$47,3,FALSE))," ",VLOOKUP(I487,Eje_Pilar!$C$2:$E$47,3,FALSE))</f>
        <v xml:space="preserve"> </v>
      </c>
      <c r="L487" s="98"/>
      <c r="M487" s="91"/>
      <c r="N487" s="99"/>
      <c r="O487" s="100"/>
      <c r="P487" s="101"/>
      <c r="Q487" s="102"/>
      <c r="R487" s="103"/>
      <c r="S487" s="100"/>
      <c r="T487" s="104">
        <f t="shared" ref="T487" si="798">+O487+Q487+S487</f>
        <v>0</v>
      </c>
      <c r="U487" s="132"/>
      <c r="V487" s="105"/>
      <c r="W487" s="105"/>
      <c r="X487" s="105"/>
      <c r="Y487" s="106"/>
      <c r="Z487" s="106"/>
      <c r="AA487" s="107"/>
      <c r="AB487" s="91"/>
      <c r="AC487" s="91"/>
      <c r="AD487" s="91"/>
      <c r="AE487" s="91"/>
      <c r="AF487" s="108" t="str">
        <f t="shared" si="683"/>
        <v>-</v>
      </c>
      <c r="AG487" s="109"/>
      <c r="AH487" s="130">
        <f>IF(SUMPRODUCT((A$14:A487=A487)*(B$14:B487=B487)*(C$14:C487=C487))&gt;1,0,1)</f>
        <v>0</v>
      </c>
      <c r="AI487" s="110" t="str">
        <f t="shared" ref="AI487" si="799">IFERROR(VLOOKUP(D487,tipo,1,FALSE),"NO")</f>
        <v>NO</v>
      </c>
      <c r="AJ487" s="110" t="str">
        <f t="shared" ref="AJ487" si="800">IFERROR(VLOOKUP(E487,modal,1,FALSE),"NO")</f>
        <v>NO</v>
      </c>
      <c r="AK487" s="111" t="str">
        <f>IFERROR(VLOOKUP(F487,Tipo!$C$12:$C$27,1,FALSE),"NO")</f>
        <v>NO</v>
      </c>
      <c r="AL487" s="110" t="str">
        <f t="shared" ref="AL487" si="801">IFERROR(VLOOKUP(H487,afectacion,1,FALSE),"NO")</f>
        <v>NO</v>
      </c>
      <c r="AM487" s="110" t="str">
        <f t="shared" ref="AM487" si="802">IFERROR(VLOOKUP(I487,programa,1,FALSE),"NO")</f>
        <v>NO</v>
      </c>
      <c r="AN487" s="58"/>
      <c r="AO487" s="58"/>
      <c r="AP487" s="58"/>
    </row>
    <row r="488" spans="1:42" s="57" customFormat="1" ht="27" customHeight="1" x14ac:dyDescent="0.25">
      <c r="A488" s="91"/>
      <c r="B488" s="106"/>
      <c r="C488" s="92"/>
      <c r="D488" s="112"/>
      <c r="E488" s="92"/>
      <c r="F488" s="93"/>
      <c r="G488" s="94"/>
      <c r="H488" s="95"/>
      <c r="I488" s="96"/>
      <c r="J488" s="97" t="str">
        <f>IF(ISERROR(VLOOKUP(I488,Eje_Pilar!$C$2:$E$47,2,FALSE))," ",VLOOKUP(I488,Eje_Pilar!$C$2:$E$47,2,FALSE))</f>
        <v xml:space="preserve"> </v>
      </c>
      <c r="K488" s="97" t="str">
        <f>IF(ISERROR(VLOOKUP(I488,Eje_Pilar!$C$2:$E$47,3,FALSE))," ",VLOOKUP(I488,Eje_Pilar!$C$2:$E$47,3,FALSE))</f>
        <v xml:space="preserve"> </v>
      </c>
      <c r="L488" s="98"/>
      <c r="M488" s="91"/>
      <c r="N488" s="99"/>
      <c r="O488" s="100"/>
      <c r="P488" s="101"/>
      <c r="Q488" s="102"/>
      <c r="R488" s="103"/>
      <c r="S488" s="100"/>
      <c r="T488" s="104">
        <f t="shared" ref="T488" si="803">+O488+Q488+S488</f>
        <v>0</v>
      </c>
      <c r="U488" s="132"/>
      <c r="V488" s="105"/>
      <c r="W488" s="105"/>
      <c r="X488" s="105"/>
      <c r="Y488" s="106"/>
      <c r="Z488" s="106"/>
      <c r="AA488" s="107"/>
      <c r="AB488" s="91"/>
      <c r="AC488" s="91"/>
      <c r="AD488" s="91"/>
      <c r="AE488" s="91"/>
      <c r="AF488" s="108" t="str">
        <f t="shared" si="683"/>
        <v>-</v>
      </c>
      <c r="AG488" s="109"/>
      <c r="AH488" s="130">
        <f>IF(SUMPRODUCT((A$14:A488=A488)*(B$14:B488=B488)*(C$14:C488=C488))&gt;1,0,1)</f>
        <v>0</v>
      </c>
      <c r="AI488" s="110" t="str">
        <f t="shared" ref="AI488" si="804">IFERROR(VLOOKUP(D488,tipo,1,FALSE),"NO")</f>
        <v>NO</v>
      </c>
      <c r="AJ488" s="110" t="str">
        <f t="shared" ref="AJ488" si="805">IFERROR(VLOOKUP(E488,modal,1,FALSE),"NO")</f>
        <v>NO</v>
      </c>
      <c r="AK488" s="111" t="str">
        <f>IFERROR(VLOOKUP(F488,Tipo!$C$12:$C$27,1,FALSE),"NO")</f>
        <v>NO</v>
      </c>
      <c r="AL488" s="110" t="str">
        <f t="shared" ref="AL488" si="806">IFERROR(VLOOKUP(H488,afectacion,1,FALSE),"NO")</f>
        <v>NO</v>
      </c>
      <c r="AM488" s="110" t="str">
        <f t="shared" ref="AM488" si="807">IFERROR(VLOOKUP(I488,programa,1,FALSE),"NO")</f>
        <v>NO</v>
      </c>
      <c r="AN488" s="58"/>
      <c r="AO488" s="58"/>
      <c r="AP488" s="58"/>
    </row>
    <row r="489" spans="1:42" s="57" customFormat="1" ht="27" customHeight="1" x14ac:dyDescent="0.25">
      <c r="A489" s="91"/>
      <c r="B489" s="106"/>
      <c r="C489" s="92"/>
      <c r="D489" s="112"/>
      <c r="E489" s="92"/>
      <c r="F489" s="93"/>
      <c r="G489" s="94"/>
      <c r="H489" s="95"/>
      <c r="I489" s="96"/>
      <c r="J489" s="97" t="str">
        <f>IF(ISERROR(VLOOKUP(I489,Eje_Pilar!$C$2:$E$47,2,FALSE))," ",VLOOKUP(I489,Eje_Pilar!$C$2:$E$47,2,FALSE))</f>
        <v xml:space="preserve"> </v>
      </c>
      <c r="K489" s="97" t="str">
        <f>IF(ISERROR(VLOOKUP(I489,Eje_Pilar!$C$2:$E$47,3,FALSE))," ",VLOOKUP(I489,Eje_Pilar!$C$2:$E$47,3,FALSE))</f>
        <v xml:space="preserve"> </v>
      </c>
      <c r="L489" s="98"/>
      <c r="M489" s="91"/>
      <c r="N489" s="99"/>
      <c r="O489" s="100"/>
      <c r="P489" s="101"/>
      <c r="Q489" s="102"/>
      <c r="R489" s="103"/>
      <c r="S489" s="100"/>
      <c r="T489" s="104">
        <f t="shared" ref="T489" si="808">+O489+Q489+S489</f>
        <v>0</v>
      </c>
      <c r="U489" s="132"/>
      <c r="V489" s="105"/>
      <c r="W489" s="105"/>
      <c r="X489" s="105"/>
      <c r="Y489" s="106"/>
      <c r="Z489" s="106"/>
      <c r="AA489" s="107"/>
      <c r="AB489" s="91"/>
      <c r="AC489" s="91"/>
      <c r="AD489" s="91"/>
      <c r="AE489" s="91"/>
      <c r="AF489" s="108" t="str">
        <f t="shared" si="683"/>
        <v>-</v>
      </c>
      <c r="AG489" s="109"/>
      <c r="AH489" s="130">
        <f>IF(SUMPRODUCT((A$14:A489=A489)*(B$14:B489=B489)*(C$14:C489=C489))&gt;1,0,1)</f>
        <v>0</v>
      </c>
      <c r="AI489" s="110" t="str">
        <f t="shared" ref="AI489" si="809">IFERROR(VLOOKUP(D489,tipo,1,FALSE),"NO")</f>
        <v>NO</v>
      </c>
      <c r="AJ489" s="110" t="str">
        <f t="shared" ref="AJ489" si="810">IFERROR(VLOOKUP(E489,modal,1,FALSE),"NO")</f>
        <v>NO</v>
      </c>
      <c r="AK489" s="111" t="str">
        <f>IFERROR(VLOOKUP(F489,Tipo!$C$12:$C$27,1,FALSE),"NO")</f>
        <v>NO</v>
      </c>
      <c r="AL489" s="110" t="str">
        <f t="shared" ref="AL489" si="811">IFERROR(VLOOKUP(H489,afectacion,1,FALSE),"NO")</f>
        <v>NO</v>
      </c>
      <c r="AM489" s="110" t="str">
        <f t="shared" ref="AM489" si="812">IFERROR(VLOOKUP(I489,programa,1,FALSE),"NO")</f>
        <v>NO</v>
      </c>
      <c r="AN489" s="58"/>
      <c r="AO489" s="58"/>
      <c r="AP489" s="58"/>
    </row>
    <row r="490" spans="1:42" s="57" customFormat="1" ht="27" customHeight="1" x14ac:dyDescent="0.25">
      <c r="A490" s="91"/>
      <c r="B490" s="106"/>
      <c r="C490" s="92"/>
      <c r="D490" s="112"/>
      <c r="E490" s="92"/>
      <c r="F490" s="93"/>
      <c r="G490" s="94"/>
      <c r="H490" s="95"/>
      <c r="I490" s="96"/>
      <c r="J490" s="97" t="str">
        <f>IF(ISERROR(VLOOKUP(I490,Eje_Pilar!$C$2:$E$47,2,FALSE))," ",VLOOKUP(I490,Eje_Pilar!$C$2:$E$47,2,FALSE))</f>
        <v xml:space="preserve"> </v>
      </c>
      <c r="K490" s="97" t="str">
        <f>IF(ISERROR(VLOOKUP(I490,Eje_Pilar!$C$2:$E$47,3,FALSE))," ",VLOOKUP(I490,Eje_Pilar!$C$2:$E$47,3,FALSE))</f>
        <v xml:space="preserve"> </v>
      </c>
      <c r="L490" s="98"/>
      <c r="M490" s="91"/>
      <c r="N490" s="99"/>
      <c r="O490" s="100"/>
      <c r="P490" s="101"/>
      <c r="Q490" s="102"/>
      <c r="R490" s="103"/>
      <c r="S490" s="100"/>
      <c r="T490" s="104">
        <f t="shared" ref="T490" si="813">+O490+Q490+S490</f>
        <v>0</v>
      </c>
      <c r="U490" s="132"/>
      <c r="V490" s="105"/>
      <c r="W490" s="105"/>
      <c r="X490" s="105"/>
      <c r="Y490" s="106"/>
      <c r="Z490" s="106"/>
      <c r="AA490" s="107"/>
      <c r="AB490" s="91"/>
      <c r="AC490" s="91"/>
      <c r="AD490" s="91"/>
      <c r="AE490" s="91"/>
      <c r="AF490" s="108" t="str">
        <f t="shared" si="683"/>
        <v>-</v>
      </c>
      <c r="AG490" s="109"/>
      <c r="AH490" s="130">
        <f>IF(SUMPRODUCT((A$14:A490=A490)*(B$14:B490=B490)*(C$14:C490=C490))&gt;1,0,1)</f>
        <v>0</v>
      </c>
      <c r="AI490" s="110" t="str">
        <f t="shared" ref="AI490" si="814">IFERROR(VLOOKUP(D490,tipo,1,FALSE),"NO")</f>
        <v>NO</v>
      </c>
      <c r="AJ490" s="110" t="str">
        <f t="shared" ref="AJ490" si="815">IFERROR(VLOOKUP(E490,modal,1,FALSE),"NO")</f>
        <v>NO</v>
      </c>
      <c r="AK490" s="111" t="str">
        <f>IFERROR(VLOOKUP(F490,Tipo!$C$12:$C$27,1,FALSE),"NO")</f>
        <v>NO</v>
      </c>
      <c r="AL490" s="110" t="str">
        <f t="shared" ref="AL490" si="816">IFERROR(VLOOKUP(H490,afectacion,1,FALSE),"NO")</f>
        <v>NO</v>
      </c>
      <c r="AM490" s="110" t="str">
        <f t="shared" ref="AM490" si="817">IFERROR(VLOOKUP(I490,programa,1,FALSE),"NO")</f>
        <v>NO</v>
      </c>
      <c r="AN490" s="58"/>
      <c r="AO490" s="58"/>
      <c r="AP490" s="58"/>
    </row>
    <row r="491" spans="1:42" s="57" customFormat="1" ht="27" customHeight="1" x14ac:dyDescent="0.25">
      <c r="A491" s="91"/>
      <c r="B491" s="106"/>
      <c r="C491" s="92"/>
      <c r="D491" s="112"/>
      <c r="E491" s="92"/>
      <c r="F491" s="93"/>
      <c r="G491" s="94"/>
      <c r="H491" s="95"/>
      <c r="I491" s="96"/>
      <c r="J491" s="97" t="str">
        <f>IF(ISERROR(VLOOKUP(I491,Eje_Pilar!$C$2:$E$47,2,FALSE))," ",VLOOKUP(I491,Eje_Pilar!$C$2:$E$47,2,FALSE))</f>
        <v xml:space="preserve"> </v>
      </c>
      <c r="K491" s="97" t="str">
        <f>IF(ISERROR(VLOOKUP(I491,Eje_Pilar!$C$2:$E$47,3,FALSE))," ",VLOOKUP(I491,Eje_Pilar!$C$2:$E$47,3,FALSE))</f>
        <v xml:space="preserve"> </v>
      </c>
      <c r="L491" s="98"/>
      <c r="M491" s="91"/>
      <c r="N491" s="94"/>
      <c r="O491" s="100"/>
      <c r="P491" s="101"/>
      <c r="Q491" s="102"/>
      <c r="R491" s="103"/>
      <c r="S491" s="100"/>
      <c r="T491" s="104">
        <f t="shared" ref="T491" si="818">+O491+Q491+S491</f>
        <v>0</v>
      </c>
      <c r="U491" s="132"/>
      <c r="V491" s="105"/>
      <c r="W491" s="105"/>
      <c r="X491" s="105"/>
      <c r="Y491" s="106"/>
      <c r="Z491" s="106"/>
      <c r="AA491" s="107"/>
      <c r="AB491" s="91"/>
      <c r="AC491" s="91"/>
      <c r="AD491" s="91"/>
      <c r="AE491" s="91"/>
      <c r="AF491" s="108" t="str">
        <f t="shared" si="683"/>
        <v>-</v>
      </c>
      <c r="AG491" s="109"/>
      <c r="AH491" s="130">
        <f>IF(SUMPRODUCT((A$14:A491=A491)*(B$14:B491=B491)*(C$14:C491=C491))&gt;1,0,1)</f>
        <v>0</v>
      </c>
      <c r="AI491" s="110" t="str">
        <f t="shared" ref="AI491" si="819">IFERROR(VLOOKUP(D491,tipo,1,FALSE),"NO")</f>
        <v>NO</v>
      </c>
      <c r="AJ491" s="110" t="str">
        <f t="shared" ref="AJ491" si="820">IFERROR(VLOOKUP(E491,modal,1,FALSE),"NO")</f>
        <v>NO</v>
      </c>
      <c r="AK491" s="111" t="str">
        <f>IFERROR(VLOOKUP(F491,Tipo!$C$12:$C$27,1,FALSE),"NO")</f>
        <v>NO</v>
      </c>
      <c r="AL491" s="110" t="str">
        <f t="shared" ref="AL491" si="821">IFERROR(VLOOKUP(H491,afectacion,1,FALSE),"NO")</f>
        <v>NO</v>
      </c>
      <c r="AM491" s="110" t="str">
        <f t="shared" ref="AM491" si="822">IFERROR(VLOOKUP(I491,programa,1,FALSE),"NO")</f>
        <v>NO</v>
      </c>
      <c r="AN491" s="58"/>
      <c r="AO491" s="58"/>
      <c r="AP491" s="58"/>
    </row>
    <row r="492" spans="1:42" s="57" customFormat="1" ht="27" customHeight="1" x14ac:dyDescent="0.25">
      <c r="A492" s="91"/>
      <c r="B492" s="106"/>
      <c r="C492" s="92"/>
      <c r="D492" s="112"/>
      <c r="E492" s="92"/>
      <c r="F492" s="93"/>
      <c r="G492" s="94"/>
      <c r="H492" s="95"/>
      <c r="I492" s="96"/>
      <c r="J492" s="97" t="str">
        <f>IF(ISERROR(VLOOKUP(I492,Eje_Pilar!$C$2:$E$47,2,FALSE))," ",VLOOKUP(I492,Eje_Pilar!$C$2:$E$47,2,FALSE))</f>
        <v xml:space="preserve"> </v>
      </c>
      <c r="K492" s="97" t="str">
        <f>IF(ISERROR(VLOOKUP(I492,Eje_Pilar!$C$2:$E$47,3,FALSE))," ",VLOOKUP(I492,Eje_Pilar!$C$2:$E$47,3,FALSE))</f>
        <v xml:space="preserve"> </v>
      </c>
      <c r="L492" s="98"/>
      <c r="M492" s="91"/>
      <c r="N492" s="94"/>
      <c r="O492" s="100"/>
      <c r="P492" s="101"/>
      <c r="Q492" s="102"/>
      <c r="R492" s="103"/>
      <c r="S492" s="100"/>
      <c r="T492" s="104">
        <f t="shared" ref="T492" si="823">+O492+Q492+S492</f>
        <v>0</v>
      </c>
      <c r="U492" s="132"/>
      <c r="V492" s="105"/>
      <c r="W492" s="105"/>
      <c r="X492" s="105"/>
      <c r="Y492" s="106"/>
      <c r="Z492" s="106"/>
      <c r="AA492" s="107"/>
      <c r="AB492" s="91"/>
      <c r="AC492" s="91"/>
      <c r="AD492" s="91"/>
      <c r="AE492" s="91"/>
      <c r="AF492" s="108" t="str">
        <f t="shared" si="683"/>
        <v>-</v>
      </c>
      <c r="AG492" s="109"/>
      <c r="AH492" s="130">
        <f>IF(SUMPRODUCT((A$14:A492=A492)*(B$14:B492=B492)*(C$14:C492=C492))&gt;1,0,1)</f>
        <v>0</v>
      </c>
      <c r="AI492" s="110" t="str">
        <f t="shared" ref="AI492" si="824">IFERROR(VLOOKUP(D492,tipo,1,FALSE),"NO")</f>
        <v>NO</v>
      </c>
      <c r="AJ492" s="110" t="str">
        <f t="shared" ref="AJ492" si="825">IFERROR(VLOOKUP(E492,modal,1,FALSE),"NO")</f>
        <v>NO</v>
      </c>
      <c r="AK492" s="111" t="str">
        <f>IFERROR(VLOOKUP(F492,Tipo!$C$12:$C$27,1,FALSE),"NO")</f>
        <v>NO</v>
      </c>
      <c r="AL492" s="110" t="str">
        <f t="shared" ref="AL492" si="826">IFERROR(VLOOKUP(H492,afectacion,1,FALSE),"NO")</f>
        <v>NO</v>
      </c>
      <c r="AM492" s="110" t="str">
        <f t="shared" ref="AM492" si="827">IFERROR(VLOOKUP(I492,programa,1,FALSE),"NO")</f>
        <v>NO</v>
      </c>
      <c r="AN492" s="58"/>
      <c r="AO492" s="58"/>
      <c r="AP492" s="58"/>
    </row>
    <row r="493" spans="1:42" s="57" customFormat="1" ht="27" customHeight="1" x14ac:dyDescent="0.25">
      <c r="A493" s="91"/>
      <c r="B493" s="106"/>
      <c r="C493" s="92"/>
      <c r="D493" s="112"/>
      <c r="E493" s="92"/>
      <c r="F493" s="93"/>
      <c r="G493" s="94"/>
      <c r="H493" s="95"/>
      <c r="I493" s="96"/>
      <c r="J493" s="97" t="str">
        <f>IF(ISERROR(VLOOKUP(I493,Eje_Pilar!$C$2:$E$47,2,FALSE))," ",VLOOKUP(I493,Eje_Pilar!$C$2:$E$47,2,FALSE))</f>
        <v xml:space="preserve"> </v>
      </c>
      <c r="K493" s="97" t="str">
        <f>IF(ISERROR(VLOOKUP(I493,Eje_Pilar!$C$2:$E$47,3,FALSE))," ",VLOOKUP(I493,Eje_Pilar!$C$2:$E$47,3,FALSE))</f>
        <v xml:space="preserve"> </v>
      </c>
      <c r="L493" s="98"/>
      <c r="M493" s="91"/>
      <c r="N493" s="94"/>
      <c r="O493" s="100"/>
      <c r="P493" s="101"/>
      <c r="Q493" s="102"/>
      <c r="R493" s="103"/>
      <c r="S493" s="100"/>
      <c r="T493" s="104">
        <f t="shared" ref="T493" si="828">+O493+Q493+S493</f>
        <v>0</v>
      </c>
      <c r="U493" s="132"/>
      <c r="V493" s="105"/>
      <c r="W493" s="105"/>
      <c r="X493" s="105"/>
      <c r="Y493" s="106"/>
      <c r="Z493" s="106"/>
      <c r="AA493" s="107"/>
      <c r="AB493" s="91"/>
      <c r="AC493" s="91"/>
      <c r="AD493" s="91"/>
      <c r="AE493" s="91"/>
      <c r="AF493" s="108" t="str">
        <f t="shared" si="683"/>
        <v>-</v>
      </c>
      <c r="AG493" s="109"/>
      <c r="AH493" s="130">
        <f>IF(SUMPRODUCT((A$14:A493=A493)*(B$14:B493=B493)*(C$14:C493=C493))&gt;1,0,1)</f>
        <v>0</v>
      </c>
      <c r="AI493" s="110" t="str">
        <f t="shared" ref="AI493" si="829">IFERROR(VLOOKUP(D493,tipo,1,FALSE),"NO")</f>
        <v>NO</v>
      </c>
      <c r="AJ493" s="110" t="str">
        <f t="shared" ref="AJ493" si="830">IFERROR(VLOOKUP(E493,modal,1,FALSE),"NO")</f>
        <v>NO</v>
      </c>
      <c r="AK493" s="111" t="str">
        <f>IFERROR(VLOOKUP(F493,Tipo!$C$12:$C$27,1,FALSE),"NO")</f>
        <v>NO</v>
      </c>
      <c r="AL493" s="110" t="str">
        <f t="shared" ref="AL493" si="831">IFERROR(VLOOKUP(H493,afectacion,1,FALSE),"NO")</f>
        <v>NO</v>
      </c>
      <c r="AM493" s="110" t="str">
        <f t="shared" ref="AM493" si="832">IFERROR(VLOOKUP(I493,programa,1,FALSE),"NO")</f>
        <v>NO</v>
      </c>
      <c r="AN493" s="58"/>
      <c r="AO493" s="58"/>
      <c r="AP493" s="58"/>
    </row>
    <row r="494" spans="1:42" s="57" customFormat="1" ht="27" customHeight="1" x14ac:dyDescent="0.25">
      <c r="A494" s="91"/>
      <c r="B494" s="106"/>
      <c r="C494" s="92"/>
      <c r="D494" s="112"/>
      <c r="E494" s="92"/>
      <c r="F494" s="93"/>
      <c r="G494" s="94"/>
      <c r="H494" s="95"/>
      <c r="I494" s="96"/>
      <c r="J494" s="97" t="str">
        <f>IF(ISERROR(VLOOKUP(I494,Eje_Pilar!$C$2:$E$47,2,FALSE))," ",VLOOKUP(I494,Eje_Pilar!$C$2:$E$47,2,FALSE))</f>
        <v xml:space="preserve"> </v>
      </c>
      <c r="K494" s="97" t="str">
        <f>IF(ISERROR(VLOOKUP(I494,Eje_Pilar!$C$2:$E$47,3,FALSE))," ",VLOOKUP(I494,Eje_Pilar!$C$2:$E$47,3,FALSE))</f>
        <v xml:space="preserve"> </v>
      </c>
      <c r="L494" s="98"/>
      <c r="M494" s="91"/>
      <c r="N494" s="94"/>
      <c r="O494" s="100"/>
      <c r="P494" s="101"/>
      <c r="Q494" s="102"/>
      <c r="R494" s="103"/>
      <c r="S494" s="100"/>
      <c r="T494" s="104">
        <f t="shared" ref="T494" si="833">+O494+Q494+S494</f>
        <v>0</v>
      </c>
      <c r="U494" s="132"/>
      <c r="V494" s="105"/>
      <c r="W494" s="105"/>
      <c r="X494" s="105"/>
      <c r="Y494" s="106"/>
      <c r="Z494" s="106"/>
      <c r="AA494" s="107"/>
      <c r="AB494" s="91"/>
      <c r="AC494" s="91"/>
      <c r="AD494" s="91"/>
      <c r="AE494" s="91"/>
      <c r="AF494" s="108" t="str">
        <f t="shared" si="683"/>
        <v>-</v>
      </c>
      <c r="AG494" s="109"/>
      <c r="AH494" s="130">
        <f>IF(SUMPRODUCT((A$14:A494=A494)*(B$14:B494=B494)*(C$14:C494=C494))&gt;1,0,1)</f>
        <v>0</v>
      </c>
      <c r="AI494" s="110" t="str">
        <f t="shared" ref="AI494" si="834">IFERROR(VLOOKUP(D494,tipo,1,FALSE),"NO")</f>
        <v>NO</v>
      </c>
      <c r="AJ494" s="110" t="str">
        <f t="shared" ref="AJ494" si="835">IFERROR(VLOOKUP(E494,modal,1,FALSE),"NO")</f>
        <v>NO</v>
      </c>
      <c r="AK494" s="111" t="str">
        <f>IFERROR(VLOOKUP(F494,Tipo!$C$12:$C$27,1,FALSE),"NO")</f>
        <v>NO</v>
      </c>
      <c r="AL494" s="110" t="str">
        <f t="shared" ref="AL494" si="836">IFERROR(VLOOKUP(H494,afectacion,1,FALSE),"NO")</f>
        <v>NO</v>
      </c>
      <c r="AM494" s="110" t="str">
        <f t="shared" ref="AM494" si="837">IFERROR(VLOOKUP(I494,programa,1,FALSE),"NO")</f>
        <v>NO</v>
      </c>
      <c r="AN494" s="58"/>
      <c r="AO494" s="58"/>
      <c r="AP494" s="58"/>
    </row>
    <row r="495" spans="1:42" s="57" customFormat="1" ht="27" customHeight="1" x14ac:dyDescent="0.25">
      <c r="A495" s="91"/>
      <c r="B495" s="106"/>
      <c r="C495" s="92"/>
      <c r="D495" s="112"/>
      <c r="E495" s="92"/>
      <c r="F495" s="93"/>
      <c r="G495" s="94"/>
      <c r="H495" s="95"/>
      <c r="I495" s="96"/>
      <c r="J495" s="97" t="str">
        <f>IF(ISERROR(VLOOKUP(I495,Eje_Pilar!$C$2:$E$47,2,FALSE))," ",VLOOKUP(I495,Eje_Pilar!$C$2:$E$47,2,FALSE))</f>
        <v xml:space="preserve"> </v>
      </c>
      <c r="K495" s="97" t="str">
        <f>IF(ISERROR(VLOOKUP(I495,Eje_Pilar!$C$2:$E$47,3,FALSE))," ",VLOOKUP(I495,Eje_Pilar!$C$2:$E$47,3,FALSE))</f>
        <v xml:space="preserve"> </v>
      </c>
      <c r="L495" s="98"/>
      <c r="M495" s="91"/>
      <c r="N495" s="94"/>
      <c r="O495" s="100"/>
      <c r="P495" s="101"/>
      <c r="Q495" s="102"/>
      <c r="R495" s="103"/>
      <c r="S495" s="100"/>
      <c r="T495" s="104">
        <f t="shared" ref="T495" si="838">+O495+Q495+S495</f>
        <v>0</v>
      </c>
      <c r="U495" s="132"/>
      <c r="V495" s="105"/>
      <c r="W495" s="105"/>
      <c r="X495" s="105"/>
      <c r="Y495" s="106"/>
      <c r="Z495" s="106"/>
      <c r="AA495" s="107"/>
      <c r="AB495" s="91"/>
      <c r="AC495" s="91"/>
      <c r="AD495" s="91"/>
      <c r="AE495" s="91"/>
      <c r="AF495" s="108" t="str">
        <f t="shared" si="683"/>
        <v>-</v>
      </c>
      <c r="AG495" s="109"/>
      <c r="AH495" s="130">
        <f>IF(SUMPRODUCT((A$14:A495=A495)*(B$14:B495=B495)*(C$14:C495=C495))&gt;1,0,1)</f>
        <v>0</v>
      </c>
      <c r="AI495" s="110" t="str">
        <f t="shared" ref="AI495" si="839">IFERROR(VLOOKUP(D495,tipo,1,FALSE),"NO")</f>
        <v>NO</v>
      </c>
      <c r="AJ495" s="110" t="str">
        <f t="shared" ref="AJ495" si="840">IFERROR(VLOOKUP(E495,modal,1,FALSE),"NO")</f>
        <v>NO</v>
      </c>
      <c r="AK495" s="111" t="str">
        <f>IFERROR(VLOOKUP(F495,Tipo!$C$12:$C$27,1,FALSE),"NO")</f>
        <v>NO</v>
      </c>
      <c r="AL495" s="110" t="str">
        <f t="shared" ref="AL495" si="841">IFERROR(VLOOKUP(H495,afectacion,1,FALSE),"NO")</f>
        <v>NO</v>
      </c>
      <c r="AM495" s="110" t="str">
        <f t="shared" ref="AM495" si="842">IFERROR(VLOOKUP(I495,programa,1,FALSE),"NO")</f>
        <v>NO</v>
      </c>
      <c r="AN495" s="58"/>
      <c r="AO495" s="58"/>
      <c r="AP495" s="58"/>
    </row>
    <row r="496" spans="1:42" s="57" customFormat="1" ht="27" customHeight="1" x14ac:dyDescent="0.25">
      <c r="A496" s="91"/>
      <c r="B496" s="106"/>
      <c r="C496" s="92"/>
      <c r="D496" s="112"/>
      <c r="E496" s="92"/>
      <c r="F496" s="93"/>
      <c r="G496" s="94"/>
      <c r="H496" s="95"/>
      <c r="I496" s="96"/>
      <c r="J496" s="97" t="str">
        <f>IF(ISERROR(VLOOKUP(I496,Eje_Pilar!$C$2:$E$47,2,FALSE))," ",VLOOKUP(I496,Eje_Pilar!$C$2:$E$47,2,FALSE))</f>
        <v xml:space="preserve"> </v>
      </c>
      <c r="K496" s="97" t="str">
        <f>IF(ISERROR(VLOOKUP(I496,Eje_Pilar!$C$2:$E$47,3,FALSE))," ",VLOOKUP(I496,Eje_Pilar!$C$2:$E$47,3,FALSE))</f>
        <v xml:space="preserve"> </v>
      </c>
      <c r="L496" s="98"/>
      <c r="M496" s="91"/>
      <c r="N496" s="94"/>
      <c r="O496" s="100"/>
      <c r="P496" s="101"/>
      <c r="Q496" s="102"/>
      <c r="R496" s="103"/>
      <c r="S496" s="100"/>
      <c r="T496" s="104">
        <f t="shared" ref="T496" si="843">+O496+Q496+S496</f>
        <v>0</v>
      </c>
      <c r="U496" s="132"/>
      <c r="V496" s="105"/>
      <c r="W496" s="105"/>
      <c r="X496" s="105"/>
      <c r="Y496" s="106"/>
      <c r="Z496" s="106"/>
      <c r="AA496" s="107"/>
      <c r="AB496" s="91"/>
      <c r="AC496" s="91"/>
      <c r="AD496" s="91"/>
      <c r="AE496" s="91"/>
      <c r="AF496" s="108" t="str">
        <f t="shared" si="683"/>
        <v>-</v>
      </c>
      <c r="AG496" s="109"/>
      <c r="AH496" s="130">
        <f>IF(SUMPRODUCT((A$14:A496=A496)*(B$14:B496=B496)*(C$14:C496=C496))&gt;1,0,1)</f>
        <v>0</v>
      </c>
      <c r="AI496" s="110" t="str">
        <f t="shared" ref="AI496" si="844">IFERROR(VLOOKUP(D496,tipo,1,FALSE),"NO")</f>
        <v>NO</v>
      </c>
      <c r="AJ496" s="110" t="str">
        <f t="shared" ref="AJ496" si="845">IFERROR(VLOOKUP(E496,modal,1,FALSE),"NO")</f>
        <v>NO</v>
      </c>
      <c r="AK496" s="111" t="str">
        <f>IFERROR(VLOOKUP(F496,Tipo!$C$12:$C$27,1,FALSE),"NO")</f>
        <v>NO</v>
      </c>
      <c r="AL496" s="110" t="str">
        <f t="shared" ref="AL496" si="846">IFERROR(VLOOKUP(H496,afectacion,1,FALSE),"NO")</f>
        <v>NO</v>
      </c>
      <c r="AM496" s="110" t="str">
        <f t="shared" ref="AM496" si="847">IFERROR(VLOOKUP(I496,programa,1,FALSE),"NO")</f>
        <v>NO</v>
      </c>
      <c r="AN496" s="58"/>
      <c r="AO496" s="58"/>
      <c r="AP496" s="58"/>
    </row>
    <row r="497" spans="1:42" s="57" customFormat="1" ht="27" customHeight="1" x14ac:dyDescent="0.25">
      <c r="A497" s="91"/>
      <c r="B497" s="106"/>
      <c r="C497" s="92"/>
      <c r="D497" s="112"/>
      <c r="E497" s="92"/>
      <c r="F497" s="93"/>
      <c r="G497" s="94"/>
      <c r="H497" s="95"/>
      <c r="I497" s="96"/>
      <c r="J497" s="97" t="str">
        <f>IF(ISERROR(VLOOKUP(I497,Eje_Pilar!$C$2:$E$47,2,FALSE))," ",VLOOKUP(I497,Eje_Pilar!$C$2:$E$47,2,FALSE))</f>
        <v xml:space="preserve"> </v>
      </c>
      <c r="K497" s="97" t="str">
        <f>IF(ISERROR(VLOOKUP(I497,Eje_Pilar!$C$2:$E$47,3,FALSE))," ",VLOOKUP(I497,Eje_Pilar!$C$2:$E$47,3,FALSE))</f>
        <v xml:space="preserve"> </v>
      </c>
      <c r="L497" s="98"/>
      <c r="M497" s="91"/>
      <c r="N497" s="94"/>
      <c r="O497" s="100"/>
      <c r="P497" s="101"/>
      <c r="Q497" s="102"/>
      <c r="R497" s="103"/>
      <c r="S497" s="100"/>
      <c r="T497" s="104">
        <f t="shared" ref="T497" si="848">+O497+Q497+S497</f>
        <v>0</v>
      </c>
      <c r="U497" s="132"/>
      <c r="V497" s="105"/>
      <c r="W497" s="105"/>
      <c r="X497" s="105"/>
      <c r="Y497" s="106"/>
      <c r="Z497" s="106"/>
      <c r="AA497" s="107"/>
      <c r="AB497" s="91"/>
      <c r="AC497" s="91"/>
      <c r="AD497" s="91"/>
      <c r="AE497" s="91"/>
      <c r="AF497" s="108" t="str">
        <f t="shared" si="683"/>
        <v>-</v>
      </c>
      <c r="AG497" s="109"/>
      <c r="AH497" s="130">
        <f>IF(SUMPRODUCT((A$14:A497=A497)*(B$14:B497=B497)*(C$14:C497=C497))&gt;1,0,1)</f>
        <v>0</v>
      </c>
      <c r="AI497" s="110" t="str">
        <f t="shared" ref="AI497" si="849">IFERROR(VLOOKUP(D497,tipo,1,FALSE),"NO")</f>
        <v>NO</v>
      </c>
      <c r="AJ497" s="110" t="str">
        <f t="shared" ref="AJ497" si="850">IFERROR(VLOOKUP(E497,modal,1,FALSE),"NO")</f>
        <v>NO</v>
      </c>
      <c r="AK497" s="111" t="str">
        <f>IFERROR(VLOOKUP(F497,Tipo!$C$12:$C$27,1,FALSE),"NO")</f>
        <v>NO</v>
      </c>
      <c r="AL497" s="110" t="str">
        <f t="shared" ref="AL497" si="851">IFERROR(VLOOKUP(H497,afectacion,1,FALSE),"NO")</f>
        <v>NO</v>
      </c>
      <c r="AM497" s="110" t="str">
        <f t="shared" ref="AM497" si="852">IFERROR(VLOOKUP(I497,programa,1,FALSE),"NO")</f>
        <v>NO</v>
      </c>
      <c r="AN497" s="58"/>
      <c r="AO497" s="58"/>
      <c r="AP497" s="58"/>
    </row>
    <row r="498" spans="1:42" s="57" customFormat="1" ht="27" customHeight="1" x14ac:dyDescent="0.25">
      <c r="A498" s="91"/>
      <c r="B498" s="106"/>
      <c r="C498" s="92"/>
      <c r="D498" s="112"/>
      <c r="E498" s="92"/>
      <c r="F498" s="93"/>
      <c r="G498" s="94"/>
      <c r="H498" s="95"/>
      <c r="I498" s="96"/>
      <c r="J498" s="97" t="str">
        <f>IF(ISERROR(VLOOKUP(I498,Eje_Pilar!$C$2:$E$47,2,FALSE))," ",VLOOKUP(I498,Eje_Pilar!$C$2:$E$47,2,FALSE))</f>
        <v xml:space="preserve"> </v>
      </c>
      <c r="K498" s="97" t="str">
        <f>IF(ISERROR(VLOOKUP(I498,Eje_Pilar!$C$2:$E$47,3,FALSE))," ",VLOOKUP(I498,Eje_Pilar!$C$2:$E$47,3,FALSE))</f>
        <v xml:space="preserve"> </v>
      </c>
      <c r="L498" s="98"/>
      <c r="M498" s="91"/>
      <c r="N498" s="94"/>
      <c r="O498" s="100"/>
      <c r="P498" s="101"/>
      <c r="Q498" s="102"/>
      <c r="R498" s="103"/>
      <c r="S498" s="100"/>
      <c r="T498" s="104">
        <f t="shared" ref="T498" si="853">+O498+Q498+S498</f>
        <v>0</v>
      </c>
      <c r="U498" s="132"/>
      <c r="V498" s="105"/>
      <c r="W498" s="105"/>
      <c r="X498" s="105"/>
      <c r="Y498" s="106"/>
      <c r="Z498" s="106"/>
      <c r="AA498" s="107"/>
      <c r="AB498" s="91"/>
      <c r="AC498" s="91"/>
      <c r="AD498" s="91"/>
      <c r="AE498" s="91"/>
      <c r="AF498" s="108" t="str">
        <f t="shared" si="683"/>
        <v>-</v>
      </c>
      <c r="AG498" s="109"/>
      <c r="AH498" s="130">
        <f>IF(SUMPRODUCT((A$14:A498=A498)*(B$14:B498=B498)*(C$14:C498=C498))&gt;1,0,1)</f>
        <v>0</v>
      </c>
      <c r="AI498" s="110" t="str">
        <f t="shared" ref="AI498" si="854">IFERROR(VLOOKUP(D498,tipo,1,FALSE),"NO")</f>
        <v>NO</v>
      </c>
      <c r="AJ498" s="110" t="str">
        <f t="shared" ref="AJ498" si="855">IFERROR(VLOOKUP(E498,modal,1,FALSE),"NO")</f>
        <v>NO</v>
      </c>
      <c r="AK498" s="111" t="str">
        <f>IFERROR(VLOOKUP(F498,Tipo!$C$12:$C$27,1,FALSE),"NO")</f>
        <v>NO</v>
      </c>
      <c r="AL498" s="110" t="str">
        <f t="shared" ref="AL498" si="856">IFERROR(VLOOKUP(H498,afectacion,1,FALSE),"NO")</f>
        <v>NO</v>
      </c>
      <c r="AM498" s="110" t="str">
        <f t="shared" ref="AM498" si="857">IFERROR(VLOOKUP(I498,programa,1,FALSE),"NO")</f>
        <v>NO</v>
      </c>
      <c r="AN498" s="58"/>
      <c r="AO498" s="58"/>
      <c r="AP498" s="58"/>
    </row>
    <row r="499" spans="1:42" s="57" customFormat="1" ht="27" customHeight="1" x14ac:dyDescent="0.25">
      <c r="A499" s="91"/>
      <c r="B499" s="106"/>
      <c r="C499" s="92"/>
      <c r="D499" s="112"/>
      <c r="E499" s="92"/>
      <c r="F499" s="93"/>
      <c r="G499" s="94"/>
      <c r="H499" s="95"/>
      <c r="I499" s="96"/>
      <c r="J499" s="97" t="str">
        <f>IF(ISERROR(VLOOKUP(I499,Eje_Pilar!$C$2:$E$47,2,FALSE))," ",VLOOKUP(I499,Eje_Pilar!$C$2:$E$47,2,FALSE))</f>
        <v xml:space="preserve"> </v>
      </c>
      <c r="K499" s="97" t="str">
        <f>IF(ISERROR(VLOOKUP(I499,Eje_Pilar!$C$2:$E$47,3,FALSE))," ",VLOOKUP(I499,Eje_Pilar!$C$2:$E$47,3,FALSE))</f>
        <v xml:space="preserve"> </v>
      </c>
      <c r="L499" s="98"/>
      <c r="M499" s="91"/>
      <c r="N499" s="94"/>
      <c r="O499" s="100"/>
      <c r="P499" s="101"/>
      <c r="Q499" s="102"/>
      <c r="R499" s="103"/>
      <c r="S499" s="100"/>
      <c r="T499" s="104">
        <f t="shared" ref="T499" si="858">+O499+Q499+S499</f>
        <v>0</v>
      </c>
      <c r="U499" s="132"/>
      <c r="V499" s="105"/>
      <c r="W499" s="105"/>
      <c r="X499" s="105"/>
      <c r="Y499" s="106"/>
      <c r="Z499" s="106"/>
      <c r="AA499" s="107"/>
      <c r="AB499" s="91"/>
      <c r="AC499" s="91"/>
      <c r="AD499" s="91"/>
      <c r="AE499" s="91"/>
      <c r="AF499" s="108" t="str">
        <f t="shared" si="683"/>
        <v>-</v>
      </c>
      <c r="AG499" s="109"/>
      <c r="AH499" s="130">
        <f>IF(SUMPRODUCT((A$14:A499=A499)*(B$14:B499=B499)*(C$14:C499=C499))&gt;1,0,1)</f>
        <v>0</v>
      </c>
      <c r="AI499" s="110" t="str">
        <f t="shared" ref="AI499" si="859">IFERROR(VLOOKUP(D499,tipo,1,FALSE),"NO")</f>
        <v>NO</v>
      </c>
      <c r="AJ499" s="110" t="str">
        <f t="shared" ref="AJ499" si="860">IFERROR(VLOOKUP(E499,modal,1,FALSE),"NO")</f>
        <v>NO</v>
      </c>
      <c r="AK499" s="111" t="str">
        <f>IFERROR(VLOOKUP(F499,Tipo!$C$12:$C$27,1,FALSE),"NO")</f>
        <v>NO</v>
      </c>
      <c r="AL499" s="110" t="str">
        <f t="shared" ref="AL499" si="861">IFERROR(VLOOKUP(H499,afectacion,1,FALSE),"NO")</f>
        <v>NO</v>
      </c>
      <c r="AM499" s="110" t="str">
        <f t="shared" ref="AM499" si="862">IFERROR(VLOOKUP(I499,programa,1,FALSE),"NO")</f>
        <v>NO</v>
      </c>
      <c r="AN499" s="58"/>
      <c r="AO499" s="58"/>
      <c r="AP499" s="58"/>
    </row>
    <row r="500" spans="1:42" s="57" customFormat="1" ht="27" customHeight="1" x14ac:dyDescent="0.25">
      <c r="A500" s="91"/>
      <c r="B500" s="106"/>
      <c r="C500" s="92"/>
      <c r="D500" s="112"/>
      <c r="E500" s="92"/>
      <c r="F500" s="93"/>
      <c r="G500" s="94"/>
      <c r="H500" s="95"/>
      <c r="I500" s="96"/>
      <c r="J500" s="97" t="str">
        <f>IF(ISERROR(VLOOKUP(I500,Eje_Pilar!$C$2:$E$47,2,FALSE))," ",VLOOKUP(I500,Eje_Pilar!$C$2:$E$47,2,FALSE))</f>
        <v xml:space="preserve"> </v>
      </c>
      <c r="K500" s="97" t="str">
        <f>IF(ISERROR(VLOOKUP(I500,Eje_Pilar!$C$2:$E$47,3,FALSE))," ",VLOOKUP(I500,Eje_Pilar!$C$2:$E$47,3,FALSE))</f>
        <v xml:space="preserve"> </v>
      </c>
      <c r="L500" s="98"/>
      <c r="M500" s="91"/>
      <c r="N500" s="94"/>
      <c r="O500" s="100"/>
      <c r="P500" s="101"/>
      <c r="Q500" s="102"/>
      <c r="R500" s="103"/>
      <c r="S500" s="100"/>
      <c r="T500" s="104">
        <f t="shared" ref="T500" si="863">+O500+Q500+S500</f>
        <v>0</v>
      </c>
      <c r="U500" s="132"/>
      <c r="V500" s="105"/>
      <c r="W500" s="105"/>
      <c r="X500" s="105"/>
      <c r="Y500" s="106"/>
      <c r="Z500" s="106"/>
      <c r="AA500" s="107"/>
      <c r="AB500" s="91"/>
      <c r="AC500" s="91"/>
      <c r="AD500" s="91"/>
      <c r="AE500" s="91"/>
      <c r="AF500" s="108" t="str">
        <f t="shared" si="683"/>
        <v>-</v>
      </c>
      <c r="AG500" s="109"/>
      <c r="AH500" s="130">
        <f>IF(SUMPRODUCT((A$14:A500=A500)*(B$14:B500=B500)*(C$14:C500=C500))&gt;1,0,1)</f>
        <v>0</v>
      </c>
      <c r="AI500" s="110" t="str">
        <f t="shared" ref="AI500" si="864">IFERROR(VLOOKUP(D500,tipo,1,FALSE),"NO")</f>
        <v>NO</v>
      </c>
      <c r="AJ500" s="110" t="str">
        <f t="shared" ref="AJ500" si="865">IFERROR(VLOOKUP(E500,modal,1,FALSE),"NO")</f>
        <v>NO</v>
      </c>
      <c r="AK500" s="111" t="str">
        <f>IFERROR(VLOOKUP(F500,Tipo!$C$12:$C$27,1,FALSE),"NO")</f>
        <v>NO</v>
      </c>
      <c r="AL500" s="110" t="str">
        <f t="shared" ref="AL500" si="866">IFERROR(VLOOKUP(H500,afectacion,1,FALSE),"NO")</f>
        <v>NO</v>
      </c>
      <c r="AM500" s="110" t="str">
        <f t="shared" ref="AM500" si="867">IFERROR(VLOOKUP(I500,programa,1,FALSE),"NO")</f>
        <v>NO</v>
      </c>
      <c r="AN500" s="58"/>
      <c r="AO500" s="58"/>
      <c r="AP500" s="58"/>
    </row>
    <row r="501" spans="1:42" s="57" customFormat="1" ht="27" customHeight="1" x14ac:dyDescent="0.25">
      <c r="A501" s="91"/>
      <c r="B501" s="106"/>
      <c r="C501" s="92"/>
      <c r="D501" s="112"/>
      <c r="E501" s="92"/>
      <c r="F501" s="93"/>
      <c r="G501" s="94"/>
      <c r="H501" s="95"/>
      <c r="I501" s="96"/>
      <c r="J501" s="97" t="str">
        <f>IF(ISERROR(VLOOKUP(I501,Eje_Pilar!$C$2:$E$47,2,FALSE))," ",VLOOKUP(I501,Eje_Pilar!$C$2:$E$47,2,FALSE))</f>
        <v xml:space="preserve"> </v>
      </c>
      <c r="K501" s="97" t="str">
        <f>IF(ISERROR(VLOOKUP(I501,Eje_Pilar!$C$2:$E$47,3,FALSE))," ",VLOOKUP(I501,Eje_Pilar!$C$2:$E$47,3,FALSE))</f>
        <v xml:space="preserve"> </v>
      </c>
      <c r="L501" s="98"/>
      <c r="M501" s="91"/>
      <c r="N501" s="94"/>
      <c r="O501" s="100"/>
      <c r="P501" s="101"/>
      <c r="Q501" s="102"/>
      <c r="R501" s="103"/>
      <c r="S501" s="100"/>
      <c r="T501" s="104">
        <f t="shared" ref="T501" si="868">+O501+Q501+S501</f>
        <v>0</v>
      </c>
      <c r="U501" s="132"/>
      <c r="V501" s="105"/>
      <c r="W501" s="105"/>
      <c r="X501" s="105"/>
      <c r="Y501" s="106"/>
      <c r="Z501" s="106"/>
      <c r="AA501" s="107"/>
      <c r="AB501" s="91"/>
      <c r="AC501" s="91"/>
      <c r="AD501" s="91"/>
      <c r="AE501" s="91"/>
      <c r="AF501" s="108" t="str">
        <f t="shared" si="683"/>
        <v>-</v>
      </c>
      <c r="AG501" s="109"/>
      <c r="AH501" s="130">
        <f>IF(SUMPRODUCT((A$14:A501=A501)*(B$14:B501=B501)*(C$14:C501=C501))&gt;1,0,1)</f>
        <v>0</v>
      </c>
      <c r="AI501" s="110" t="str">
        <f t="shared" ref="AI501" si="869">IFERROR(VLOOKUP(D501,tipo,1,FALSE),"NO")</f>
        <v>NO</v>
      </c>
      <c r="AJ501" s="110" t="str">
        <f t="shared" ref="AJ501" si="870">IFERROR(VLOOKUP(E501,modal,1,FALSE),"NO")</f>
        <v>NO</v>
      </c>
      <c r="AK501" s="111" t="str">
        <f>IFERROR(VLOOKUP(F501,Tipo!$C$12:$C$27,1,FALSE),"NO")</f>
        <v>NO</v>
      </c>
      <c r="AL501" s="110" t="str">
        <f t="shared" ref="AL501" si="871">IFERROR(VLOOKUP(H501,afectacion,1,FALSE),"NO")</f>
        <v>NO</v>
      </c>
      <c r="AM501" s="110" t="str">
        <f t="shared" ref="AM501" si="872">IFERROR(VLOOKUP(I501,programa,1,FALSE),"NO")</f>
        <v>NO</v>
      </c>
      <c r="AN501" s="58"/>
      <c r="AO501" s="58"/>
      <c r="AP501" s="58"/>
    </row>
    <row r="502" spans="1:42" s="57" customFormat="1" ht="27" customHeight="1" x14ac:dyDescent="0.25">
      <c r="A502" s="91"/>
      <c r="B502" s="106"/>
      <c r="C502" s="92"/>
      <c r="D502" s="112"/>
      <c r="E502" s="92"/>
      <c r="F502" s="93"/>
      <c r="G502" s="94"/>
      <c r="H502" s="95"/>
      <c r="I502" s="96"/>
      <c r="J502" s="97" t="str">
        <f>IF(ISERROR(VLOOKUP(I502,Eje_Pilar!$C$2:$E$47,2,FALSE))," ",VLOOKUP(I502,Eje_Pilar!$C$2:$E$47,2,FALSE))</f>
        <v xml:space="preserve"> </v>
      </c>
      <c r="K502" s="97" t="str">
        <f>IF(ISERROR(VLOOKUP(I502,Eje_Pilar!$C$2:$E$47,3,FALSE))," ",VLOOKUP(I502,Eje_Pilar!$C$2:$E$47,3,FALSE))</f>
        <v xml:space="preserve"> </v>
      </c>
      <c r="L502" s="98"/>
      <c r="M502" s="91"/>
      <c r="N502" s="94"/>
      <c r="O502" s="100"/>
      <c r="P502" s="101"/>
      <c r="Q502" s="102"/>
      <c r="R502" s="103"/>
      <c r="S502" s="100"/>
      <c r="T502" s="104">
        <f t="shared" ref="T502" si="873">+O502+Q502+S502</f>
        <v>0</v>
      </c>
      <c r="U502" s="132"/>
      <c r="V502" s="105"/>
      <c r="W502" s="105"/>
      <c r="X502" s="105"/>
      <c r="Y502" s="106"/>
      <c r="Z502" s="106"/>
      <c r="AA502" s="107"/>
      <c r="AB502" s="91"/>
      <c r="AC502" s="91"/>
      <c r="AD502" s="91"/>
      <c r="AE502" s="91"/>
      <c r="AF502" s="108" t="str">
        <f t="shared" si="683"/>
        <v>-</v>
      </c>
      <c r="AG502" s="109"/>
      <c r="AH502" s="130">
        <f>IF(SUMPRODUCT((A$14:A502=A502)*(B$14:B502=B502)*(C$14:C502=C502))&gt;1,0,1)</f>
        <v>0</v>
      </c>
      <c r="AI502" s="110" t="str">
        <f t="shared" ref="AI502" si="874">IFERROR(VLOOKUP(D502,tipo,1,FALSE),"NO")</f>
        <v>NO</v>
      </c>
      <c r="AJ502" s="110" t="str">
        <f t="shared" ref="AJ502" si="875">IFERROR(VLOOKUP(E502,modal,1,FALSE),"NO")</f>
        <v>NO</v>
      </c>
      <c r="AK502" s="111" t="str">
        <f>IFERROR(VLOOKUP(F502,Tipo!$C$12:$C$27,1,FALSE),"NO")</f>
        <v>NO</v>
      </c>
      <c r="AL502" s="110" t="str">
        <f t="shared" ref="AL502" si="876">IFERROR(VLOOKUP(H502,afectacion,1,FALSE),"NO")</f>
        <v>NO</v>
      </c>
      <c r="AM502" s="110" t="str">
        <f t="shared" ref="AM502" si="877">IFERROR(VLOOKUP(I502,programa,1,FALSE),"NO")</f>
        <v>NO</v>
      </c>
      <c r="AN502" s="58"/>
      <c r="AO502" s="58"/>
      <c r="AP502" s="58"/>
    </row>
    <row r="503" spans="1:42" s="57" customFormat="1" ht="27" customHeight="1" x14ac:dyDescent="0.25">
      <c r="A503" s="91"/>
      <c r="B503" s="106"/>
      <c r="C503" s="92"/>
      <c r="D503" s="112"/>
      <c r="E503" s="92"/>
      <c r="F503" s="93"/>
      <c r="G503" s="94"/>
      <c r="H503" s="95"/>
      <c r="I503" s="96"/>
      <c r="J503" s="97" t="str">
        <f>IF(ISERROR(VLOOKUP(I503,Eje_Pilar!$C$2:$E$47,2,FALSE))," ",VLOOKUP(I503,Eje_Pilar!$C$2:$E$47,2,FALSE))</f>
        <v xml:space="preserve"> </v>
      </c>
      <c r="K503" s="97" t="str">
        <f>IF(ISERROR(VLOOKUP(I503,Eje_Pilar!$C$2:$E$47,3,FALSE))," ",VLOOKUP(I503,Eje_Pilar!$C$2:$E$47,3,FALSE))</f>
        <v xml:space="preserve"> </v>
      </c>
      <c r="L503" s="98"/>
      <c r="M503" s="91"/>
      <c r="N503" s="94"/>
      <c r="O503" s="100"/>
      <c r="P503" s="101"/>
      <c r="Q503" s="102"/>
      <c r="R503" s="103"/>
      <c r="S503" s="100"/>
      <c r="T503" s="104">
        <f t="shared" ref="T503" si="878">+O503+Q503+S503</f>
        <v>0</v>
      </c>
      <c r="U503" s="132"/>
      <c r="V503" s="105"/>
      <c r="W503" s="105"/>
      <c r="X503" s="105"/>
      <c r="Y503" s="106"/>
      <c r="Z503" s="106"/>
      <c r="AA503" s="107"/>
      <c r="AB503" s="91"/>
      <c r="AC503" s="91"/>
      <c r="AD503" s="91"/>
      <c r="AE503" s="91"/>
      <c r="AF503" s="108" t="str">
        <f t="shared" si="683"/>
        <v>-</v>
      </c>
      <c r="AG503" s="109"/>
      <c r="AH503" s="130">
        <f>IF(SUMPRODUCT((A$14:A503=A503)*(B$14:B503=B503)*(C$14:C503=C503))&gt;1,0,1)</f>
        <v>0</v>
      </c>
      <c r="AI503" s="110" t="str">
        <f t="shared" ref="AI503" si="879">IFERROR(VLOOKUP(D503,tipo,1,FALSE),"NO")</f>
        <v>NO</v>
      </c>
      <c r="AJ503" s="110" t="str">
        <f t="shared" ref="AJ503" si="880">IFERROR(VLOOKUP(E503,modal,1,FALSE),"NO")</f>
        <v>NO</v>
      </c>
      <c r="AK503" s="111" t="str">
        <f>IFERROR(VLOOKUP(F503,Tipo!$C$12:$C$27,1,FALSE),"NO")</f>
        <v>NO</v>
      </c>
      <c r="AL503" s="110" t="str">
        <f t="shared" ref="AL503" si="881">IFERROR(VLOOKUP(H503,afectacion,1,FALSE),"NO")</f>
        <v>NO</v>
      </c>
      <c r="AM503" s="110" t="str">
        <f t="shared" ref="AM503" si="882">IFERROR(VLOOKUP(I503,programa,1,FALSE),"NO")</f>
        <v>NO</v>
      </c>
      <c r="AN503" s="58"/>
      <c r="AO503" s="58"/>
      <c r="AP503" s="58"/>
    </row>
    <row r="504" spans="1:42" s="57" customFormat="1" ht="27" customHeight="1" x14ac:dyDescent="0.25">
      <c r="A504" s="91"/>
      <c r="B504" s="106"/>
      <c r="C504" s="92"/>
      <c r="D504" s="112"/>
      <c r="E504" s="92"/>
      <c r="F504" s="93"/>
      <c r="G504" s="94"/>
      <c r="H504" s="95"/>
      <c r="I504" s="96"/>
      <c r="J504" s="97" t="str">
        <f>IF(ISERROR(VLOOKUP(I504,Eje_Pilar!$C$2:$E$47,2,FALSE))," ",VLOOKUP(I504,Eje_Pilar!$C$2:$E$47,2,FALSE))</f>
        <v xml:space="preserve"> </v>
      </c>
      <c r="K504" s="97" t="str">
        <f>IF(ISERROR(VLOOKUP(I504,Eje_Pilar!$C$2:$E$47,3,FALSE))," ",VLOOKUP(I504,Eje_Pilar!$C$2:$E$47,3,FALSE))</f>
        <v xml:space="preserve"> </v>
      </c>
      <c r="L504" s="98"/>
      <c r="M504" s="91"/>
      <c r="N504" s="94"/>
      <c r="O504" s="100"/>
      <c r="P504" s="101"/>
      <c r="Q504" s="102"/>
      <c r="R504" s="103"/>
      <c r="S504" s="100"/>
      <c r="T504" s="104">
        <f t="shared" ref="T504" si="883">+O504+Q504+S504</f>
        <v>0</v>
      </c>
      <c r="U504" s="132"/>
      <c r="V504" s="105"/>
      <c r="W504" s="105"/>
      <c r="X504" s="105"/>
      <c r="Y504" s="106"/>
      <c r="Z504" s="106"/>
      <c r="AA504" s="107"/>
      <c r="AB504" s="91"/>
      <c r="AC504" s="91"/>
      <c r="AD504" s="91"/>
      <c r="AE504" s="91"/>
      <c r="AF504" s="108" t="str">
        <f t="shared" si="683"/>
        <v>-</v>
      </c>
      <c r="AG504" s="109"/>
      <c r="AH504" s="130">
        <f>IF(SUMPRODUCT((A$14:A504=A504)*(B$14:B504=B504)*(C$14:C504=C504))&gt;1,0,1)</f>
        <v>0</v>
      </c>
      <c r="AI504" s="110" t="str">
        <f t="shared" ref="AI504" si="884">IFERROR(VLOOKUP(D504,tipo,1,FALSE),"NO")</f>
        <v>NO</v>
      </c>
      <c r="AJ504" s="110" t="str">
        <f t="shared" ref="AJ504" si="885">IFERROR(VLOOKUP(E504,modal,1,FALSE),"NO")</f>
        <v>NO</v>
      </c>
      <c r="AK504" s="111" t="str">
        <f>IFERROR(VLOOKUP(F504,Tipo!$C$12:$C$27,1,FALSE),"NO")</f>
        <v>NO</v>
      </c>
      <c r="AL504" s="110" t="str">
        <f t="shared" ref="AL504" si="886">IFERROR(VLOOKUP(H504,afectacion,1,FALSE),"NO")</f>
        <v>NO</v>
      </c>
      <c r="AM504" s="110" t="str">
        <f t="shared" ref="AM504" si="887">IFERROR(VLOOKUP(I504,programa,1,FALSE),"NO")</f>
        <v>NO</v>
      </c>
      <c r="AN504" s="58"/>
      <c r="AO504" s="58"/>
      <c r="AP504" s="58"/>
    </row>
    <row r="505" spans="1:42" s="57" customFormat="1" ht="27" customHeight="1" x14ac:dyDescent="0.25">
      <c r="A505" s="91"/>
      <c r="B505" s="106"/>
      <c r="C505" s="92"/>
      <c r="D505" s="112"/>
      <c r="E505" s="92"/>
      <c r="F505" s="93"/>
      <c r="G505" s="94"/>
      <c r="H505" s="95"/>
      <c r="I505" s="96"/>
      <c r="J505" s="97" t="str">
        <f>IF(ISERROR(VLOOKUP(I505,Eje_Pilar!$C$2:$E$47,2,FALSE))," ",VLOOKUP(I505,Eje_Pilar!$C$2:$E$47,2,FALSE))</f>
        <v xml:space="preserve"> </v>
      </c>
      <c r="K505" s="97" t="str">
        <f>IF(ISERROR(VLOOKUP(I505,Eje_Pilar!$C$2:$E$47,3,FALSE))," ",VLOOKUP(I505,Eje_Pilar!$C$2:$E$47,3,FALSE))</f>
        <v xml:space="preserve"> </v>
      </c>
      <c r="L505" s="98"/>
      <c r="M505" s="91"/>
      <c r="N505" s="94"/>
      <c r="O505" s="100"/>
      <c r="P505" s="101"/>
      <c r="Q505" s="102"/>
      <c r="R505" s="103"/>
      <c r="S505" s="100"/>
      <c r="T505" s="104">
        <f t="shared" ref="T505" si="888">+O505+Q505+S505</f>
        <v>0</v>
      </c>
      <c r="U505" s="132"/>
      <c r="V505" s="105"/>
      <c r="W505" s="105"/>
      <c r="X505" s="105"/>
      <c r="Y505" s="106"/>
      <c r="Z505" s="106"/>
      <c r="AA505" s="107"/>
      <c r="AB505" s="91"/>
      <c r="AC505" s="91"/>
      <c r="AD505" s="91"/>
      <c r="AE505" s="91"/>
      <c r="AF505" s="108" t="str">
        <f t="shared" si="683"/>
        <v>-</v>
      </c>
      <c r="AG505" s="109"/>
      <c r="AH505" s="130">
        <f>IF(SUMPRODUCT((A$14:A505=A505)*(B$14:B505=B505)*(C$14:C505=C505))&gt;1,0,1)</f>
        <v>0</v>
      </c>
      <c r="AI505" s="110" t="str">
        <f t="shared" ref="AI505" si="889">IFERROR(VLOOKUP(D505,tipo,1,FALSE),"NO")</f>
        <v>NO</v>
      </c>
      <c r="AJ505" s="110" t="str">
        <f t="shared" ref="AJ505" si="890">IFERROR(VLOOKUP(E505,modal,1,FALSE),"NO")</f>
        <v>NO</v>
      </c>
      <c r="AK505" s="111" t="str">
        <f>IFERROR(VLOOKUP(F505,Tipo!$C$12:$C$27,1,FALSE),"NO")</f>
        <v>NO</v>
      </c>
      <c r="AL505" s="110" t="str">
        <f t="shared" ref="AL505" si="891">IFERROR(VLOOKUP(H505,afectacion,1,FALSE),"NO")</f>
        <v>NO</v>
      </c>
      <c r="AM505" s="110" t="str">
        <f t="shared" ref="AM505" si="892">IFERROR(VLOOKUP(I505,programa,1,FALSE),"NO")</f>
        <v>NO</v>
      </c>
      <c r="AN505" s="58"/>
      <c r="AO505" s="58"/>
      <c r="AP505" s="58"/>
    </row>
    <row r="506" spans="1:42" s="57" customFormat="1" ht="27" customHeight="1" x14ac:dyDescent="0.25">
      <c r="A506" s="91"/>
      <c r="B506" s="106"/>
      <c r="C506" s="92"/>
      <c r="D506" s="112"/>
      <c r="E506" s="92"/>
      <c r="F506" s="93"/>
      <c r="G506" s="94"/>
      <c r="H506" s="95"/>
      <c r="I506" s="96"/>
      <c r="J506" s="97" t="str">
        <f>IF(ISERROR(VLOOKUP(I506,Eje_Pilar!$C$2:$E$47,2,FALSE))," ",VLOOKUP(I506,Eje_Pilar!$C$2:$E$47,2,FALSE))</f>
        <v xml:space="preserve"> </v>
      </c>
      <c r="K506" s="97" t="str">
        <f>IF(ISERROR(VLOOKUP(I506,Eje_Pilar!$C$2:$E$47,3,FALSE))," ",VLOOKUP(I506,Eje_Pilar!$C$2:$E$47,3,FALSE))</f>
        <v xml:space="preserve"> </v>
      </c>
      <c r="L506" s="98"/>
      <c r="M506" s="91"/>
      <c r="N506" s="94"/>
      <c r="O506" s="100"/>
      <c r="P506" s="101"/>
      <c r="Q506" s="102"/>
      <c r="R506" s="103"/>
      <c r="S506" s="100"/>
      <c r="T506" s="104">
        <f t="shared" ref="T506" si="893">+O506+Q506+S506</f>
        <v>0</v>
      </c>
      <c r="U506" s="132"/>
      <c r="V506" s="105"/>
      <c r="W506" s="105"/>
      <c r="X506" s="105"/>
      <c r="Y506" s="106"/>
      <c r="Z506" s="106"/>
      <c r="AA506" s="107"/>
      <c r="AB506" s="91"/>
      <c r="AC506" s="91"/>
      <c r="AD506" s="91"/>
      <c r="AE506" s="91"/>
      <c r="AF506" s="108" t="str">
        <f t="shared" si="683"/>
        <v>-</v>
      </c>
      <c r="AG506" s="109"/>
      <c r="AH506" s="130">
        <f>IF(SUMPRODUCT((A$14:A506=A506)*(B$14:B506=B506)*(C$14:C506=C506))&gt;1,0,1)</f>
        <v>0</v>
      </c>
      <c r="AI506" s="110" t="str">
        <f t="shared" ref="AI506" si="894">IFERROR(VLOOKUP(D506,tipo,1,FALSE),"NO")</f>
        <v>NO</v>
      </c>
      <c r="AJ506" s="110" t="str">
        <f t="shared" ref="AJ506" si="895">IFERROR(VLOOKUP(E506,modal,1,FALSE),"NO")</f>
        <v>NO</v>
      </c>
      <c r="AK506" s="111" t="str">
        <f>IFERROR(VLOOKUP(F506,Tipo!$C$12:$C$27,1,FALSE),"NO")</f>
        <v>NO</v>
      </c>
      <c r="AL506" s="110" t="str">
        <f t="shared" ref="AL506" si="896">IFERROR(VLOOKUP(H506,afectacion,1,FALSE),"NO")</f>
        <v>NO</v>
      </c>
      <c r="AM506" s="110" t="str">
        <f t="shared" ref="AM506" si="897">IFERROR(VLOOKUP(I506,programa,1,FALSE),"NO")</f>
        <v>NO</v>
      </c>
      <c r="AN506" s="58"/>
      <c r="AO506" s="58"/>
      <c r="AP506" s="58"/>
    </row>
    <row r="507" spans="1:42" s="57" customFormat="1" ht="27" customHeight="1" x14ac:dyDescent="0.25">
      <c r="A507" s="91"/>
      <c r="B507" s="106"/>
      <c r="C507" s="92"/>
      <c r="D507" s="112"/>
      <c r="E507" s="92"/>
      <c r="F507" s="93"/>
      <c r="G507" s="94"/>
      <c r="H507" s="95"/>
      <c r="I507" s="96"/>
      <c r="J507" s="97" t="str">
        <f>IF(ISERROR(VLOOKUP(I507,Eje_Pilar!$C$2:$E$47,2,FALSE))," ",VLOOKUP(I507,Eje_Pilar!$C$2:$E$47,2,FALSE))</f>
        <v xml:space="preserve"> </v>
      </c>
      <c r="K507" s="97" t="str">
        <f>IF(ISERROR(VLOOKUP(I507,Eje_Pilar!$C$2:$E$47,3,FALSE))," ",VLOOKUP(I507,Eje_Pilar!$C$2:$E$47,3,FALSE))</f>
        <v xml:space="preserve"> </v>
      </c>
      <c r="L507" s="98"/>
      <c r="M507" s="91"/>
      <c r="N507" s="94"/>
      <c r="O507" s="100"/>
      <c r="P507" s="101"/>
      <c r="Q507" s="102"/>
      <c r="R507" s="103"/>
      <c r="S507" s="100"/>
      <c r="T507" s="104">
        <f t="shared" ref="T507" si="898">+O507+Q507+S507</f>
        <v>0</v>
      </c>
      <c r="U507" s="132"/>
      <c r="V507" s="105"/>
      <c r="W507" s="105"/>
      <c r="X507" s="105"/>
      <c r="Y507" s="106"/>
      <c r="Z507" s="106"/>
      <c r="AA507" s="107"/>
      <c r="AB507" s="91"/>
      <c r="AC507" s="91"/>
      <c r="AD507" s="91"/>
      <c r="AE507" s="91"/>
      <c r="AF507" s="108" t="str">
        <f t="shared" si="683"/>
        <v>-</v>
      </c>
      <c r="AG507" s="109"/>
      <c r="AH507" s="130">
        <f>IF(SUMPRODUCT((A$14:A507=A507)*(B$14:B507=B507)*(C$14:C507=C507))&gt;1,0,1)</f>
        <v>0</v>
      </c>
      <c r="AI507" s="110" t="str">
        <f t="shared" ref="AI507" si="899">IFERROR(VLOOKUP(D507,tipo,1,FALSE),"NO")</f>
        <v>NO</v>
      </c>
      <c r="AJ507" s="110" t="str">
        <f t="shared" ref="AJ507" si="900">IFERROR(VLOOKUP(E507,modal,1,FALSE),"NO")</f>
        <v>NO</v>
      </c>
      <c r="AK507" s="111" t="str">
        <f>IFERROR(VLOOKUP(F507,Tipo!$C$12:$C$27,1,FALSE),"NO")</f>
        <v>NO</v>
      </c>
      <c r="AL507" s="110" t="str">
        <f t="shared" ref="AL507" si="901">IFERROR(VLOOKUP(H507,afectacion,1,FALSE),"NO")</f>
        <v>NO</v>
      </c>
      <c r="AM507" s="110" t="str">
        <f t="shared" ref="AM507" si="902">IFERROR(VLOOKUP(I507,programa,1,FALSE),"NO")</f>
        <v>NO</v>
      </c>
      <c r="AN507" s="58"/>
      <c r="AO507" s="58"/>
      <c r="AP507" s="58"/>
    </row>
    <row r="508" spans="1:42" s="57" customFormat="1" ht="27" customHeight="1" x14ac:dyDescent="0.25">
      <c r="A508" s="91"/>
      <c r="B508" s="106"/>
      <c r="C508" s="92"/>
      <c r="D508" s="112"/>
      <c r="E508" s="92"/>
      <c r="F508" s="93"/>
      <c r="G508" s="94"/>
      <c r="H508" s="95"/>
      <c r="I508" s="96"/>
      <c r="J508" s="97" t="str">
        <f>IF(ISERROR(VLOOKUP(I508,Eje_Pilar!$C$2:$E$47,2,FALSE))," ",VLOOKUP(I508,Eje_Pilar!$C$2:$E$47,2,FALSE))</f>
        <v xml:space="preserve"> </v>
      </c>
      <c r="K508" s="97" t="str">
        <f>IF(ISERROR(VLOOKUP(I508,Eje_Pilar!$C$2:$E$47,3,FALSE))," ",VLOOKUP(I508,Eje_Pilar!$C$2:$E$47,3,FALSE))</f>
        <v xml:space="preserve"> </v>
      </c>
      <c r="L508" s="98"/>
      <c r="M508" s="91"/>
      <c r="N508" s="94"/>
      <c r="O508" s="100"/>
      <c r="P508" s="101"/>
      <c r="Q508" s="102"/>
      <c r="R508" s="103"/>
      <c r="S508" s="100"/>
      <c r="T508" s="104">
        <f t="shared" ref="T508" si="903">+O508+Q508+S508</f>
        <v>0</v>
      </c>
      <c r="U508" s="132"/>
      <c r="V508" s="105"/>
      <c r="W508" s="105"/>
      <c r="X508" s="105"/>
      <c r="Y508" s="106"/>
      <c r="Z508" s="106"/>
      <c r="AA508" s="107"/>
      <c r="AB508" s="91"/>
      <c r="AC508" s="91"/>
      <c r="AD508" s="91"/>
      <c r="AE508" s="91"/>
      <c r="AF508" s="108" t="str">
        <f t="shared" si="683"/>
        <v>-</v>
      </c>
      <c r="AG508" s="109"/>
      <c r="AH508" s="130">
        <f>IF(SUMPRODUCT((A$14:A508=A508)*(B$14:B508=B508)*(C$14:C508=C508))&gt;1,0,1)</f>
        <v>0</v>
      </c>
      <c r="AI508" s="110" t="str">
        <f t="shared" ref="AI508" si="904">IFERROR(VLOOKUP(D508,tipo,1,FALSE),"NO")</f>
        <v>NO</v>
      </c>
      <c r="AJ508" s="110" t="str">
        <f t="shared" ref="AJ508" si="905">IFERROR(VLOOKUP(E508,modal,1,FALSE),"NO")</f>
        <v>NO</v>
      </c>
      <c r="AK508" s="111" t="str">
        <f>IFERROR(VLOOKUP(F508,Tipo!$C$12:$C$27,1,FALSE),"NO")</f>
        <v>NO</v>
      </c>
      <c r="AL508" s="110" t="str">
        <f t="shared" ref="AL508" si="906">IFERROR(VLOOKUP(H508,afectacion,1,FALSE),"NO")</f>
        <v>NO</v>
      </c>
      <c r="AM508" s="110" t="str">
        <f t="shared" ref="AM508" si="907">IFERROR(VLOOKUP(I508,programa,1,FALSE),"NO")</f>
        <v>NO</v>
      </c>
      <c r="AN508" s="58"/>
      <c r="AO508" s="58"/>
      <c r="AP508" s="58"/>
    </row>
    <row r="509" spans="1:42" s="57" customFormat="1" ht="27" customHeight="1" x14ac:dyDescent="0.25">
      <c r="A509" s="91"/>
      <c r="B509" s="106"/>
      <c r="C509" s="92"/>
      <c r="D509" s="112"/>
      <c r="E509" s="92"/>
      <c r="F509" s="93"/>
      <c r="G509" s="94"/>
      <c r="H509" s="95"/>
      <c r="I509" s="96"/>
      <c r="J509" s="97" t="str">
        <f>IF(ISERROR(VLOOKUP(I509,Eje_Pilar!$C$2:$E$47,2,FALSE))," ",VLOOKUP(I509,Eje_Pilar!$C$2:$E$47,2,FALSE))</f>
        <v xml:space="preserve"> </v>
      </c>
      <c r="K509" s="97" t="str">
        <f>IF(ISERROR(VLOOKUP(I509,Eje_Pilar!$C$2:$E$47,3,FALSE))," ",VLOOKUP(I509,Eje_Pilar!$C$2:$E$47,3,FALSE))</f>
        <v xml:space="preserve"> </v>
      </c>
      <c r="L509" s="98"/>
      <c r="M509" s="91"/>
      <c r="N509" s="94"/>
      <c r="O509" s="100"/>
      <c r="P509" s="101"/>
      <c r="Q509" s="102"/>
      <c r="R509" s="103"/>
      <c r="S509" s="100"/>
      <c r="T509" s="104">
        <f t="shared" ref="T509" si="908">+O509+Q509+S509</f>
        <v>0</v>
      </c>
      <c r="U509" s="132"/>
      <c r="V509" s="105"/>
      <c r="W509" s="105"/>
      <c r="X509" s="105"/>
      <c r="Y509" s="106"/>
      <c r="Z509" s="106"/>
      <c r="AA509" s="107"/>
      <c r="AB509" s="91"/>
      <c r="AC509" s="91"/>
      <c r="AD509" s="91"/>
      <c r="AE509" s="91"/>
      <c r="AF509" s="108" t="str">
        <f t="shared" si="683"/>
        <v>-</v>
      </c>
      <c r="AG509" s="109"/>
      <c r="AH509" s="130">
        <f>IF(SUMPRODUCT((A$14:A509=A509)*(B$14:B509=B509)*(C$14:C509=C509))&gt;1,0,1)</f>
        <v>0</v>
      </c>
      <c r="AI509" s="110" t="str">
        <f t="shared" ref="AI509" si="909">IFERROR(VLOOKUP(D509,tipo,1,FALSE),"NO")</f>
        <v>NO</v>
      </c>
      <c r="AJ509" s="110" t="str">
        <f t="shared" ref="AJ509" si="910">IFERROR(VLOOKUP(E509,modal,1,FALSE),"NO")</f>
        <v>NO</v>
      </c>
      <c r="AK509" s="111" t="str">
        <f>IFERROR(VLOOKUP(F509,Tipo!$C$12:$C$27,1,FALSE),"NO")</f>
        <v>NO</v>
      </c>
      <c r="AL509" s="110" t="str">
        <f t="shared" ref="AL509" si="911">IFERROR(VLOOKUP(H509,afectacion,1,FALSE),"NO")</f>
        <v>NO</v>
      </c>
      <c r="AM509" s="110" t="str">
        <f t="shared" ref="AM509" si="912">IFERROR(VLOOKUP(I509,programa,1,FALSE),"NO")</f>
        <v>NO</v>
      </c>
      <c r="AN509" s="58"/>
      <c r="AO509" s="58"/>
      <c r="AP509" s="58"/>
    </row>
    <row r="510" spans="1:42" s="57" customFormat="1" ht="27" customHeight="1" x14ac:dyDescent="0.25">
      <c r="A510" s="91"/>
      <c r="B510" s="106"/>
      <c r="C510" s="92"/>
      <c r="D510" s="112"/>
      <c r="E510" s="92"/>
      <c r="F510" s="93"/>
      <c r="G510" s="94"/>
      <c r="H510" s="95"/>
      <c r="I510" s="96"/>
      <c r="J510" s="97" t="str">
        <f>IF(ISERROR(VLOOKUP(I510,Eje_Pilar!$C$2:$E$47,2,FALSE))," ",VLOOKUP(I510,Eje_Pilar!$C$2:$E$47,2,FALSE))</f>
        <v xml:space="preserve"> </v>
      </c>
      <c r="K510" s="97" t="str">
        <f>IF(ISERROR(VLOOKUP(I510,Eje_Pilar!$C$2:$E$47,3,FALSE))," ",VLOOKUP(I510,Eje_Pilar!$C$2:$E$47,3,FALSE))</f>
        <v xml:space="preserve"> </v>
      </c>
      <c r="L510" s="98"/>
      <c r="M510" s="91"/>
      <c r="N510" s="94"/>
      <c r="O510" s="100"/>
      <c r="P510" s="101"/>
      <c r="Q510" s="102"/>
      <c r="R510" s="103"/>
      <c r="S510" s="100"/>
      <c r="T510" s="104">
        <f t="shared" ref="T510" si="913">+O510+Q510+S510</f>
        <v>0</v>
      </c>
      <c r="U510" s="132"/>
      <c r="V510" s="105"/>
      <c r="W510" s="105"/>
      <c r="X510" s="105"/>
      <c r="Y510" s="106"/>
      <c r="Z510" s="106"/>
      <c r="AA510" s="107"/>
      <c r="AB510" s="91"/>
      <c r="AC510" s="91"/>
      <c r="AD510" s="91"/>
      <c r="AE510" s="91"/>
      <c r="AF510" s="108" t="str">
        <f t="shared" si="683"/>
        <v>-</v>
      </c>
      <c r="AG510" s="109"/>
      <c r="AH510" s="130">
        <f>IF(SUMPRODUCT((A$14:A510=A510)*(B$14:B510=B510)*(C$14:C510=C510))&gt;1,0,1)</f>
        <v>0</v>
      </c>
      <c r="AI510" s="110" t="str">
        <f t="shared" ref="AI510" si="914">IFERROR(VLOOKUP(D510,tipo,1,FALSE),"NO")</f>
        <v>NO</v>
      </c>
      <c r="AJ510" s="110" t="str">
        <f t="shared" ref="AJ510" si="915">IFERROR(VLOOKUP(E510,modal,1,FALSE),"NO")</f>
        <v>NO</v>
      </c>
      <c r="AK510" s="111" t="str">
        <f>IFERROR(VLOOKUP(F510,Tipo!$C$12:$C$27,1,FALSE),"NO")</f>
        <v>NO</v>
      </c>
      <c r="AL510" s="110" t="str">
        <f t="shared" ref="AL510" si="916">IFERROR(VLOOKUP(H510,afectacion,1,FALSE),"NO")</f>
        <v>NO</v>
      </c>
      <c r="AM510" s="110" t="str">
        <f t="shared" ref="AM510" si="917">IFERROR(VLOOKUP(I510,programa,1,FALSE),"NO")</f>
        <v>NO</v>
      </c>
      <c r="AN510" s="58"/>
      <c r="AO510" s="58"/>
      <c r="AP510" s="58"/>
    </row>
    <row r="511" spans="1:42" s="57" customFormat="1" ht="27" customHeight="1" x14ac:dyDescent="0.25">
      <c r="A511" s="91"/>
      <c r="B511" s="106"/>
      <c r="C511" s="92"/>
      <c r="D511" s="112"/>
      <c r="E511" s="92"/>
      <c r="F511" s="93"/>
      <c r="G511" s="94"/>
      <c r="H511" s="95"/>
      <c r="I511" s="96"/>
      <c r="J511" s="97" t="str">
        <f>IF(ISERROR(VLOOKUP(I511,Eje_Pilar!$C$2:$E$47,2,FALSE))," ",VLOOKUP(I511,Eje_Pilar!$C$2:$E$47,2,FALSE))</f>
        <v xml:space="preserve"> </v>
      </c>
      <c r="K511" s="97" t="str">
        <f>IF(ISERROR(VLOOKUP(I511,Eje_Pilar!$C$2:$E$47,3,FALSE))," ",VLOOKUP(I511,Eje_Pilar!$C$2:$E$47,3,FALSE))</f>
        <v xml:space="preserve"> </v>
      </c>
      <c r="L511" s="98"/>
      <c r="M511" s="91"/>
      <c r="N511" s="94"/>
      <c r="O511" s="100"/>
      <c r="P511" s="101"/>
      <c r="Q511" s="102"/>
      <c r="R511" s="103"/>
      <c r="S511" s="100"/>
      <c r="T511" s="104">
        <f t="shared" ref="T511" si="918">+O511+Q511+S511</f>
        <v>0</v>
      </c>
      <c r="U511" s="132"/>
      <c r="V511" s="105"/>
      <c r="W511" s="105"/>
      <c r="X511" s="105"/>
      <c r="Y511" s="106"/>
      <c r="Z511" s="106"/>
      <c r="AA511" s="107"/>
      <c r="AB511" s="91"/>
      <c r="AC511" s="91"/>
      <c r="AD511" s="91"/>
      <c r="AE511" s="91"/>
      <c r="AF511" s="108" t="str">
        <f t="shared" si="683"/>
        <v>-</v>
      </c>
      <c r="AG511" s="109"/>
      <c r="AH511" s="130">
        <f>IF(SUMPRODUCT((A$14:A511=A511)*(B$14:B511=B511)*(C$14:C511=C511))&gt;1,0,1)</f>
        <v>0</v>
      </c>
      <c r="AI511" s="110" t="str">
        <f t="shared" ref="AI511" si="919">IFERROR(VLOOKUP(D511,tipo,1,FALSE),"NO")</f>
        <v>NO</v>
      </c>
      <c r="AJ511" s="110" t="str">
        <f t="shared" ref="AJ511" si="920">IFERROR(VLOOKUP(E511,modal,1,FALSE),"NO")</f>
        <v>NO</v>
      </c>
      <c r="AK511" s="111" t="str">
        <f>IFERROR(VLOOKUP(F511,Tipo!$C$12:$C$27,1,FALSE),"NO")</f>
        <v>NO</v>
      </c>
      <c r="AL511" s="110" t="str">
        <f t="shared" ref="AL511" si="921">IFERROR(VLOOKUP(H511,afectacion,1,FALSE),"NO")</f>
        <v>NO</v>
      </c>
      <c r="AM511" s="110" t="str">
        <f t="shared" ref="AM511" si="922">IFERROR(VLOOKUP(I511,programa,1,FALSE),"NO")</f>
        <v>NO</v>
      </c>
      <c r="AN511" s="58"/>
      <c r="AO511" s="58"/>
      <c r="AP511" s="58"/>
    </row>
    <row r="512" spans="1:42" s="57" customFormat="1" ht="27" customHeight="1" x14ac:dyDescent="0.25">
      <c r="A512" s="91"/>
      <c r="B512" s="106"/>
      <c r="C512" s="92"/>
      <c r="D512" s="112"/>
      <c r="E512" s="92"/>
      <c r="F512" s="93"/>
      <c r="G512" s="94"/>
      <c r="H512" s="95"/>
      <c r="I512" s="96"/>
      <c r="J512" s="97" t="str">
        <f>IF(ISERROR(VLOOKUP(I512,Eje_Pilar!$C$2:$E$47,2,FALSE))," ",VLOOKUP(I512,Eje_Pilar!$C$2:$E$47,2,FALSE))</f>
        <v xml:space="preserve"> </v>
      </c>
      <c r="K512" s="97" t="str">
        <f>IF(ISERROR(VLOOKUP(I512,Eje_Pilar!$C$2:$E$47,3,FALSE))," ",VLOOKUP(I512,Eje_Pilar!$C$2:$E$47,3,FALSE))</f>
        <v xml:space="preserve"> </v>
      </c>
      <c r="L512" s="98"/>
      <c r="M512" s="91"/>
      <c r="N512" s="94"/>
      <c r="O512" s="100"/>
      <c r="P512" s="101"/>
      <c r="Q512" s="102"/>
      <c r="R512" s="103"/>
      <c r="S512" s="100"/>
      <c r="T512" s="104">
        <f t="shared" ref="T512" si="923">+O512+Q512+S512</f>
        <v>0</v>
      </c>
      <c r="U512" s="132"/>
      <c r="V512" s="105"/>
      <c r="W512" s="105"/>
      <c r="X512" s="105"/>
      <c r="Y512" s="106"/>
      <c r="Z512" s="106"/>
      <c r="AA512" s="107"/>
      <c r="AB512" s="91"/>
      <c r="AC512" s="91"/>
      <c r="AD512" s="91"/>
      <c r="AE512" s="91"/>
      <c r="AF512" s="108" t="str">
        <f t="shared" si="683"/>
        <v>-</v>
      </c>
      <c r="AG512" s="109"/>
      <c r="AH512" s="130">
        <f>IF(SUMPRODUCT((A$14:A512=A512)*(B$14:B512=B512)*(C$14:C512=C512))&gt;1,0,1)</f>
        <v>0</v>
      </c>
      <c r="AI512" s="110" t="str">
        <f t="shared" ref="AI512" si="924">IFERROR(VLOOKUP(D512,tipo,1,FALSE),"NO")</f>
        <v>NO</v>
      </c>
      <c r="AJ512" s="110" t="str">
        <f t="shared" ref="AJ512" si="925">IFERROR(VLOOKUP(E512,modal,1,FALSE),"NO")</f>
        <v>NO</v>
      </c>
      <c r="AK512" s="111" t="str">
        <f>IFERROR(VLOOKUP(F512,Tipo!$C$12:$C$27,1,FALSE),"NO")</f>
        <v>NO</v>
      </c>
      <c r="AL512" s="110" t="str">
        <f t="shared" ref="AL512" si="926">IFERROR(VLOOKUP(H512,afectacion,1,FALSE),"NO")</f>
        <v>NO</v>
      </c>
      <c r="AM512" s="110" t="str">
        <f t="shared" ref="AM512" si="927">IFERROR(VLOOKUP(I512,programa,1,FALSE),"NO")</f>
        <v>NO</v>
      </c>
      <c r="AN512" s="58"/>
      <c r="AO512" s="58"/>
      <c r="AP512" s="58"/>
    </row>
    <row r="513" spans="1:42" s="57" customFormat="1" ht="27" customHeight="1" x14ac:dyDescent="0.25">
      <c r="A513" s="91"/>
      <c r="B513" s="106"/>
      <c r="C513" s="92"/>
      <c r="D513" s="112"/>
      <c r="E513" s="92"/>
      <c r="F513" s="93"/>
      <c r="G513" s="94"/>
      <c r="H513" s="95"/>
      <c r="I513" s="96"/>
      <c r="J513" s="97" t="str">
        <f>IF(ISERROR(VLOOKUP(I513,Eje_Pilar!$C$2:$E$47,2,FALSE))," ",VLOOKUP(I513,Eje_Pilar!$C$2:$E$47,2,FALSE))</f>
        <v xml:space="preserve"> </v>
      </c>
      <c r="K513" s="97" t="str">
        <f>IF(ISERROR(VLOOKUP(I513,Eje_Pilar!$C$2:$E$47,3,FALSE))," ",VLOOKUP(I513,Eje_Pilar!$C$2:$E$47,3,FALSE))</f>
        <v xml:space="preserve"> </v>
      </c>
      <c r="L513" s="98"/>
      <c r="M513" s="91"/>
      <c r="N513" s="94"/>
      <c r="O513" s="100"/>
      <c r="P513" s="101"/>
      <c r="Q513" s="102"/>
      <c r="R513" s="103"/>
      <c r="S513" s="100"/>
      <c r="T513" s="104">
        <f t="shared" ref="T513" si="928">+O513+Q513+S513</f>
        <v>0</v>
      </c>
      <c r="U513" s="132"/>
      <c r="V513" s="105"/>
      <c r="W513" s="105"/>
      <c r="X513" s="105"/>
      <c r="Y513" s="106"/>
      <c r="Z513" s="106"/>
      <c r="AA513" s="107"/>
      <c r="AB513" s="91"/>
      <c r="AC513" s="91"/>
      <c r="AD513" s="91"/>
      <c r="AE513" s="91"/>
      <c r="AF513" s="108" t="str">
        <f t="shared" si="683"/>
        <v>-</v>
      </c>
      <c r="AG513" s="109"/>
      <c r="AH513" s="130">
        <f>IF(SUMPRODUCT((A$14:A513=A513)*(B$14:B513=B513)*(C$14:C513=C513))&gt;1,0,1)</f>
        <v>0</v>
      </c>
      <c r="AI513" s="110" t="str">
        <f t="shared" ref="AI513" si="929">IFERROR(VLOOKUP(D513,tipo,1,FALSE),"NO")</f>
        <v>NO</v>
      </c>
      <c r="AJ513" s="110" t="str">
        <f t="shared" ref="AJ513" si="930">IFERROR(VLOOKUP(E513,modal,1,FALSE),"NO")</f>
        <v>NO</v>
      </c>
      <c r="AK513" s="111" t="str">
        <f>IFERROR(VLOOKUP(F513,Tipo!$C$12:$C$27,1,FALSE),"NO")</f>
        <v>NO</v>
      </c>
      <c r="AL513" s="110" t="str">
        <f t="shared" ref="AL513" si="931">IFERROR(VLOOKUP(H513,afectacion,1,FALSE),"NO")</f>
        <v>NO</v>
      </c>
      <c r="AM513" s="110" t="str">
        <f t="shared" ref="AM513" si="932">IFERROR(VLOOKUP(I513,programa,1,FALSE),"NO")</f>
        <v>NO</v>
      </c>
      <c r="AN513" s="58"/>
      <c r="AO513" s="58"/>
      <c r="AP513" s="58"/>
    </row>
    <row r="514" spans="1:42" s="57" customFormat="1" ht="27" customHeight="1" x14ac:dyDescent="0.25">
      <c r="A514" s="91"/>
      <c r="B514" s="106"/>
      <c r="C514" s="92"/>
      <c r="D514" s="112"/>
      <c r="E514" s="92"/>
      <c r="F514" s="93"/>
      <c r="G514" s="94"/>
      <c r="H514" s="95"/>
      <c r="I514" s="96"/>
      <c r="J514" s="97" t="str">
        <f>IF(ISERROR(VLOOKUP(I514,Eje_Pilar!$C$2:$E$47,2,FALSE))," ",VLOOKUP(I514,Eje_Pilar!$C$2:$E$47,2,FALSE))</f>
        <v xml:space="preserve"> </v>
      </c>
      <c r="K514" s="97" t="str">
        <f>IF(ISERROR(VLOOKUP(I514,Eje_Pilar!$C$2:$E$47,3,FALSE))," ",VLOOKUP(I514,Eje_Pilar!$C$2:$E$47,3,FALSE))</f>
        <v xml:space="preserve"> </v>
      </c>
      <c r="L514" s="98"/>
      <c r="M514" s="91"/>
      <c r="N514" s="94"/>
      <c r="O514" s="100"/>
      <c r="P514" s="101"/>
      <c r="Q514" s="102"/>
      <c r="R514" s="103"/>
      <c r="S514" s="100"/>
      <c r="T514" s="104">
        <f t="shared" ref="T514" si="933">+O514+Q514+S514</f>
        <v>0</v>
      </c>
      <c r="U514" s="132"/>
      <c r="V514" s="105"/>
      <c r="W514" s="105"/>
      <c r="X514" s="105"/>
      <c r="Y514" s="106"/>
      <c r="Z514" s="106"/>
      <c r="AA514" s="107"/>
      <c r="AB514" s="91"/>
      <c r="AC514" s="91"/>
      <c r="AD514" s="91"/>
      <c r="AE514" s="91"/>
      <c r="AF514" s="108" t="str">
        <f t="shared" si="683"/>
        <v>-</v>
      </c>
      <c r="AG514" s="109"/>
      <c r="AH514" s="130">
        <f>IF(SUMPRODUCT((A$14:A514=A514)*(B$14:B514=B514)*(C$14:C514=C514))&gt;1,0,1)</f>
        <v>0</v>
      </c>
      <c r="AI514" s="110" t="str">
        <f t="shared" ref="AI514" si="934">IFERROR(VLOOKUP(D514,tipo,1,FALSE),"NO")</f>
        <v>NO</v>
      </c>
      <c r="AJ514" s="110" t="str">
        <f t="shared" ref="AJ514" si="935">IFERROR(VLOOKUP(E514,modal,1,FALSE),"NO")</f>
        <v>NO</v>
      </c>
      <c r="AK514" s="111" t="str">
        <f>IFERROR(VLOOKUP(F514,Tipo!$C$12:$C$27,1,FALSE),"NO")</f>
        <v>NO</v>
      </c>
      <c r="AL514" s="110" t="str">
        <f t="shared" ref="AL514" si="936">IFERROR(VLOOKUP(H514,afectacion,1,FALSE),"NO")</f>
        <v>NO</v>
      </c>
      <c r="AM514" s="110" t="str">
        <f t="shared" ref="AM514" si="937">IFERROR(VLOOKUP(I514,programa,1,FALSE),"NO")</f>
        <v>NO</v>
      </c>
      <c r="AN514" s="58"/>
      <c r="AO514" s="58"/>
      <c r="AP514" s="58"/>
    </row>
    <row r="515" spans="1:42" s="57" customFormat="1" ht="27" customHeight="1" x14ac:dyDescent="0.25">
      <c r="A515" s="91"/>
      <c r="B515" s="106"/>
      <c r="C515" s="92"/>
      <c r="D515" s="112"/>
      <c r="E515" s="92"/>
      <c r="F515" s="93"/>
      <c r="G515" s="94"/>
      <c r="H515" s="95"/>
      <c r="I515" s="96"/>
      <c r="J515" s="97" t="str">
        <f>IF(ISERROR(VLOOKUP(I515,Eje_Pilar!$C$2:$E$47,2,FALSE))," ",VLOOKUP(I515,Eje_Pilar!$C$2:$E$47,2,FALSE))</f>
        <v xml:space="preserve"> </v>
      </c>
      <c r="K515" s="97" t="str">
        <f>IF(ISERROR(VLOOKUP(I515,Eje_Pilar!$C$2:$E$47,3,FALSE))," ",VLOOKUP(I515,Eje_Pilar!$C$2:$E$47,3,FALSE))</f>
        <v xml:space="preserve"> </v>
      </c>
      <c r="L515" s="98"/>
      <c r="M515" s="91"/>
      <c r="N515" s="94"/>
      <c r="O515" s="100"/>
      <c r="P515" s="101"/>
      <c r="Q515" s="102"/>
      <c r="R515" s="103"/>
      <c r="S515" s="100"/>
      <c r="T515" s="104">
        <f t="shared" ref="T515" si="938">+O515+Q515+S515</f>
        <v>0</v>
      </c>
      <c r="U515" s="132"/>
      <c r="V515" s="105"/>
      <c r="W515" s="105"/>
      <c r="X515" s="105"/>
      <c r="Y515" s="106"/>
      <c r="Z515" s="106"/>
      <c r="AA515" s="107"/>
      <c r="AB515" s="91"/>
      <c r="AC515" s="91"/>
      <c r="AD515" s="91"/>
      <c r="AE515" s="91"/>
      <c r="AF515" s="108" t="str">
        <f t="shared" si="683"/>
        <v>-</v>
      </c>
      <c r="AG515" s="109"/>
      <c r="AH515" s="130">
        <f>IF(SUMPRODUCT((A$14:A515=A515)*(B$14:B515=B515)*(C$14:C515=C515))&gt;1,0,1)</f>
        <v>0</v>
      </c>
      <c r="AI515" s="110" t="str">
        <f t="shared" ref="AI515" si="939">IFERROR(VLOOKUP(D515,tipo,1,FALSE),"NO")</f>
        <v>NO</v>
      </c>
      <c r="AJ515" s="110" t="str">
        <f t="shared" ref="AJ515" si="940">IFERROR(VLOOKUP(E515,modal,1,FALSE),"NO")</f>
        <v>NO</v>
      </c>
      <c r="AK515" s="111" t="str">
        <f>IFERROR(VLOOKUP(F515,Tipo!$C$12:$C$27,1,FALSE),"NO")</f>
        <v>NO</v>
      </c>
      <c r="AL515" s="110" t="str">
        <f t="shared" ref="AL515" si="941">IFERROR(VLOOKUP(H515,afectacion,1,FALSE),"NO")</f>
        <v>NO</v>
      </c>
      <c r="AM515" s="110" t="str">
        <f t="shared" ref="AM515" si="942">IFERROR(VLOOKUP(I515,programa,1,FALSE),"NO")</f>
        <v>NO</v>
      </c>
      <c r="AN515" s="58"/>
      <c r="AO515" s="58"/>
      <c r="AP515" s="58"/>
    </row>
    <row r="516" spans="1:42" s="57" customFormat="1" ht="27" customHeight="1" x14ac:dyDescent="0.25">
      <c r="A516" s="91"/>
      <c r="B516" s="106"/>
      <c r="C516" s="92"/>
      <c r="D516" s="112"/>
      <c r="E516" s="92"/>
      <c r="F516" s="93"/>
      <c r="G516" s="94"/>
      <c r="H516" s="95"/>
      <c r="I516" s="96"/>
      <c r="J516" s="97" t="str">
        <f>IF(ISERROR(VLOOKUP(I516,Eje_Pilar!$C$2:$E$47,2,FALSE))," ",VLOOKUP(I516,Eje_Pilar!$C$2:$E$47,2,FALSE))</f>
        <v xml:space="preserve"> </v>
      </c>
      <c r="K516" s="97" t="str">
        <f>IF(ISERROR(VLOOKUP(I516,Eje_Pilar!$C$2:$E$47,3,FALSE))," ",VLOOKUP(I516,Eje_Pilar!$C$2:$E$47,3,FALSE))</f>
        <v xml:space="preserve"> </v>
      </c>
      <c r="L516" s="98"/>
      <c r="M516" s="91"/>
      <c r="N516" s="94"/>
      <c r="O516" s="100"/>
      <c r="P516" s="101"/>
      <c r="Q516" s="102"/>
      <c r="R516" s="103"/>
      <c r="S516" s="100"/>
      <c r="T516" s="104">
        <f t="shared" ref="T516" si="943">+O516+Q516+S516</f>
        <v>0</v>
      </c>
      <c r="U516" s="132"/>
      <c r="V516" s="105"/>
      <c r="W516" s="105"/>
      <c r="X516" s="105"/>
      <c r="Y516" s="106"/>
      <c r="Z516" s="106"/>
      <c r="AA516" s="107"/>
      <c r="AB516" s="91"/>
      <c r="AC516" s="91"/>
      <c r="AD516" s="91"/>
      <c r="AE516" s="91"/>
      <c r="AF516" s="108" t="str">
        <f t="shared" si="683"/>
        <v>-</v>
      </c>
      <c r="AG516" s="109"/>
      <c r="AH516" s="130">
        <f>IF(SUMPRODUCT((A$14:A516=A516)*(B$14:B516=B516)*(C$14:C516=C516))&gt;1,0,1)</f>
        <v>0</v>
      </c>
      <c r="AI516" s="110" t="str">
        <f t="shared" ref="AI516" si="944">IFERROR(VLOOKUP(D516,tipo,1,FALSE),"NO")</f>
        <v>NO</v>
      </c>
      <c r="AJ516" s="110" t="str">
        <f t="shared" ref="AJ516" si="945">IFERROR(VLOOKUP(E516,modal,1,FALSE),"NO")</f>
        <v>NO</v>
      </c>
      <c r="AK516" s="111" t="str">
        <f>IFERROR(VLOOKUP(F516,Tipo!$C$12:$C$27,1,FALSE),"NO")</f>
        <v>NO</v>
      </c>
      <c r="AL516" s="110" t="str">
        <f t="shared" ref="AL516" si="946">IFERROR(VLOOKUP(H516,afectacion,1,FALSE),"NO")</f>
        <v>NO</v>
      </c>
      <c r="AM516" s="110" t="str">
        <f t="shared" ref="AM516" si="947">IFERROR(VLOOKUP(I516,programa,1,FALSE),"NO")</f>
        <v>NO</v>
      </c>
      <c r="AN516" s="58"/>
      <c r="AO516" s="58"/>
      <c r="AP516" s="58"/>
    </row>
    <row r="517" spans="1:42" s="57" customFormat="1" ht="27" customHeight="1" x14ac:dyDescent="0.25">
      <c r="A517" s="91"/>
      <c r="B517" s="106"/>
      <c r="C517" s="92"/>
      <c r="D517" s="112"/>
      <c r="E517" s="92"/>
      <c r="F517" s="93"/>
      <c r="G517" s="94"/>
      <c r="H517" s="95"/>
      <c r="I517" s="96"/>
      <c r="J517" s="97" t="str">
        <f>IF(ISERROR(VLOOKUP(I517,Eje_Pilar!$C$2:$E$47,2,FALSE))," ",VLOOKUP(I517,Eje_Pilar!$C$2:$E$47,2,FALSE))</f>
        <v xml:space="preserve"> </v>
      </c>
      <c r="K517" s="97" t="str">
        <f>IF(ISERROR(VLOOKUP(I517,Eje_Pilar!$C$2:$E$47,3,FALSE))," ",VLOOKUP(I517,Eje_Pilar!$C$2:$E$47,3,FALSE))</f>
        <v xml:space="preserve"> </v>
      </c>
      <c r="L517" s="98"/>
      <c r="M517" s="91"/>
      <c r="N517" s="94"/>
      <c r="O517" s="100"/>
      <c r="P517" s="101"/>
      <c r="Q517" s="102"/>
      <c r="R517" s="103"/>
      <c r="S517" s="100"/>
      <c r="T517" s="104">
        <f t="shared" ref="T517" si="948">+O517+Q517+S517</f>
        <v>0</v>
      </c>
      <c r="U517" s="132"/>
      <c r="V517" s="105"/>
      <c r="W517" s="105"/>
      <c r="X517" s="105"/>
      <c r="Y517" s="106"/>
      <c r="Z517" s="106"/>
      <c r="AA517" s="107"/>
      <c r="AB517" s="91"/>
      <c r="AC517" s="91"/>
      <c r="AD517" s="91"/>
      <c r="AE517" s="91"/>
      <c r="AF517" s="108" t="str">
        <f t="shared" si="683"/>
        <v>-</v>
      </c>
      <c r="AG517" s="109"/>
      <c r="AH517" s="130">
        <f>IF(SUMPRODUCT((A$14:A517=A517)*(B$14:B517=B517)*(C$14:C517=C517))&gt;1,0,1)</f>
        <v>0</v>
      </c>
      <c r="AI517" s="110" t="str">
        <f t="shared" ref="AI517" si="949">IFERROR(VLOOKUP(D517,tipo,1,FALSE),"NO")</f>
        <v>NO</v>
      </c>
      <c r="AJ517" s="110" t="str">
        <f t="shared" ref="AJ517" si="950">IFERROR(VLOOKUP(E517,modal,1,FALSE),"NO")</f>
        <v>NO</v>
      </c>
      <c r="AK517" s="111" t="str">
        <f>IFERROR(VLOOKUP(F517,Tipo!$C$12:$C$27,1,FALSE),"NO")</f>
        <v>NO</v>
      </c>
      <c r="AL517" s="110" t="str">
        <f t="shared" ref="AL517" si="951">IFERROR(VLOOKUP(H517,afectacion,1,FALSE),"NO")</f>
        <v>NO</v>
      </c>
      <c r="AM517" s="110" t="str">
        <f t="shared" ref="AM517" si="952">IFERROR(VLOOKUP(I517,programa,1,FALSE),"NO")</f>
        <v>NO</v>
      </c>
      <c r="AN517" s="58"/>
      <c r="AO517" s="58"/>
      <c r="AP517" s="58"/>
    </row>
    <row r="518" spans="1:42" s="57" customFormat="1" ht="27" customHeight="1" x14ac:dyDescent="0.25">
      <c r="A518" s="91"/>
      <c r="B518" s="106"/>
      <c r="C518" s="92"/>
      <c r="D518" s="112"/>
      <c r="E518" s="92"/>
      <c r="F518" s="93"/>
      <c r="G518" s="94"/>
      <c r="H518" s="95"/>
      <c r="I518" s="96"/>
      <c r="J518" s="97" t="str">
        <f>IF(ISERROR(VLOOKUP(I518,Eje_Pilar!$C$2:$E$47,2,FALSE))," ",VLOOKUP(I518,Eje_Pilar!$C$2:$E$47,2,FALSE))</f>
        <v xml:space="preserve"> </v>
      </c>
      <c r="K518" s="97" t="str">
        <f>IF(ISERROR(VLOOKUP(I518,Eje_Pilar!$C$2:$E$47,3,FALSE))," ",VLOOKUP(I518,Eje_Pilar!$C$2:$E$47,3,FALSE))</f>
        <v xml:space="preserve"> </v>
      </c>
      <c r="L518" s="98"/>
      <c r="M518" s="91"/>
      <c r="N518" s="94"/>
      <c r="O518" s="100"/>
      <c r="P518" s="101"/>
      <c r="Q518" s="102"/>
      <c r="R518" s="103"/>
      <c r="S518" s="100"/>
      <c r="T518" s="104">
        <f t="shared" ref="T518" si="953">+O518+Q518+S518</f>
        <v>0</v>
      </c>
      <c r="U518" s="132"/>
      <c r="V518" s="105"/>
      <c r="W518" s="105"/>
      <c r="X518" s="105"/>
      <c r="Y518" s="106"/>
      <c r="Z518" s="106"/>
      <c r="AA518" s="107"/>
      <c r="AB518" s="91"/>
      <c r="AC518" s="91"/>
      <c r="AD518" s="91"/>
      <c r="AE518" s="91"/>
      <c r="AF518" s="108" t="str">
        <f t="shared" si="683"/>
        <v>-</v>
      </c>
      <c r="AG518" s="109"/>
      <c r="AH518" s="130">
        <f>IF(SUMPRODUCT((A$14:A518=A518)*(B$14:B518=B518)*(C$14:C518=C518))&gt;1,0,1)</f>
        <v>0</v>
      </c>
      <c r="AI518" s="110" t="str">
        <f t="shared" ref="AI518" si="954">IFERROR(VLOOKUP(D518,tipo,1,FALSE),"NO")</f>
        <v>NO</v>
      </c>
      <c r="AJ518" s="110" t="str">
        <f t="shared" ref="AJ518" si="955">IFERROR(VLOOKUP(E518,modal,1,FALSE),"NO")</f>
        <v>NO</v>
      </c>
      <c r="AK518" s="111" t="str">
        <f>IFERROR(VLOOKUP(F518,Tipo!$C$12:$C$27,1,FALSE),"NO")</f>
        <v>NO</v>
      </c>
      <c r="AL518" s="110" t="str">
        <f t="shared" ref="AL518" si="956">IFERROR(VLOOKUP(H518,afectacion,1,FALSE),"NO")</f>
        <v>NO</v>
      </c>
      <c r="AM518" s="110" t="str">
        <f t="shared" ref="AM518" si="957">IFERROR(VLOOKUP(I518,programa,1,FALSE),"NO")</f>
        <v>NO</v>
      </c>
      <c r="AN518" s="58"/>
      <c r="AO518" s="58"/>
      <c r="AP518" s="58"/>
    </row>
    <row r="519" spans="1:42" s="57" customFormat="1" ht="27" customHeight="1" x14ac:dyDescent="0.25">
      <c r="A519" s="91"/>
      <c r="B519" s="106"/>
      <c r="C519" s="92"/>
      <c r="D519" s="112"/>
      <c r="E519" s="92"/>
      <c r="F519" s="93"/>
      <c r="G519" s="94"/>
      <c r="H519" s="95"/>
      <c r="I519" s="96"/>
      <c r="J519" s="97" t="str">
        <f>IF(ISERROR(VLOOKUP(I519,Eje_Pilar!$C$2:$E$47,2,FALSE))," ",VLOOKUP(I519,Eje_Pilar!$C$2:$E$47,2,FALSE))</f>
        <v xml:space="preserve"> </v>
      </c>
      <c r="K519" s="97" t="str">
        <f>IF(ISERROR(VLOOKUP(I519,Eje_Pilar!$C$2:$E$47,3,FALSE))," ",VLOOKUP(I519,Eje_Pilar!$C$2:$E$47,3,FALSE))</f>
        <v xml:space="preserve"> </v>
      </c>
      <c r="L519" s="98"/>
      <c r="M519" s="91"/>
      <c r="N519" s="94"/>
      <c r="O519" s="100"/>
      <c r="P519" s="101"/>
      <c r="Q519" s="102"/>
      <c r="R519" s="103"/>
      <c r="S519" s="100"/>
      <c r="T519" s="104">
        <f t="shared" ref="T519" si="958">+O519+Q519+S519</f>
        <v>0</v>
      </c>
      <c r="U519" s="132"/>
      <c r="V519" s="105"/>
      <c r="W519" s="105"/>
      <c r="X519" s="105"/>
      <c r="Y519" s="106"/>
      <c r="Z519" s="106"/>
      <c r="AA519" s="107"/>
      <c r="AB519" s="91"/>
      <c r="AC519" s="91"/>
      <c r="AD519" s="91"/>
      <c r="AE519" s="91"/>
      <c r="AF519" s="108" t="str">
        <f t="shared" si="683"/>
        <v>-</v>
      </c>
      <c r="AG519" s="109"/>
      <c r="AH519" s="130">
        <f>IF(SUMPRODUCT((A$14:A519=A519)*(B$14:B519=B519)*(C$14:C519=C519))&gt;1,0,1)</f>
        <v>0</v>
      </c>
      <c r="AI519" s="110" t="str">
        <f t="shared" ref="AI519" si="959">IFERROR(VLOOKUP(D519,tipo,1,FALSE),"NO")</f>
        <v>NO</v>
      </c>
      <c r="AJ519" s="110" t="str">
        <f t="shared" ref="AJ519" si="960">IFERROR(VLOOKUP(E519,modal,1,FALSE),"NO")</f>
        <v>NO</v>
      </c>
      <c r="AK519" s="111" t="str">
        <f>IFERROR(VLOOKUP(F519,Tipo!$C$12:$C$27,1,FALSE),"NO")</f>
        <v>NO</v>
      </c>
      <c r="AL519" s="110" t="str">
        <f t="shared" ref="AL519" si="961">IFERROR(VLOOKUP(H519,afectacion,1,FALSE),"NO")</f>
        <v>NO</v>
      </c>
      <c r="AM519" s="110" t="str">
        <f t="shared" ref="AM519" si="962">IFERROR(VLOOKUP(I519,programa,1,FALSE),"NO")</f>
        <v>NO</v>
      </c>
      <c r="AN519" s="58"/>
      <c r="AO519" s="58"/>
      <c r="AP519" s="58"/>
    </row>
    <row r="520" spans="1:42" s="57" customFormat="1" ht="27" customHeight="1" x14ac:dyDescent="0.25">
      <c r="A520" s="91"/>
      <c r="B520" s="106"/>
      <c r="C520" s="92"/>
      <c r="D520" s="112"/>
      <c r="E520" s="92"/>
      <c r="F520" s="93"/>
      <c r="G520" s="94"/>
      <c r="H520" s="95"/>
      <c r="I520" s="96"/>
      <c r="J520" s="97" t="str">
        <f>IF(ISERROR(VLOOKUP(I520,Eje_Pilar!$C$2:$E$47,2,FALSE))," ",VLOOKUP(I520,Eje_Pilar!$C$2:$E$47,2,FALSE))</f>
        <v xml:space="preserve"> </v>
      </c>
      <c r="K520" s="97" t="str">
        <f>IF(ISERROR(VLOOKUP(I520,Eje_Pilar!$C$2:$E$47,3,FALSE))," ",VLOOKUP(I520,Eje_Pilar!$C$2:$E$47,3,FALSE))</f>
        <v xml:space="preserve"> </v>
      </c>
      <c r="L520" s="98"/>
      <c r="M520" s="91"/>
      <c r="N520" s="94"/>
      <c r="O520" s="100"/>
      <c r="P520" s="101"/>
      <c r="Q520" s="102"/>
      <c r="R520" s="103"/>
      <c r="S520" s="100"/>
      <c r="T520" s="104">
        <f t="shared" ref="T520" si="963">+O520+Q520+S520</f>
        <v>0</v>
      </c>
      <c r="U520" s="132"/>
      <c r="V520" s="105"/>
      <c r="W520" s="105"/>
      <c r="X520" s="105"/>
      <c r="Y520" s="106"/>
      <c r="Z520" s="106"/>
      <c r="AA520" s="107"/>
      <c r="AB520" s="91"/>
      <c r="AC520" s="91"/>
      <c r="AD520" s="91"/>
      <c r="AE520" s="91"/>
      <c r="AF520" s="108" t="str">
        <f t="shared" si="683"/>
        <v>-</v>
      </c>
      <c r="AG520" s="109"/>
      <c r="AH520" s="130">
        <f>IF(SUMPRODUCT((A$14:A520=A520)*(B$14:B520=B520)*(C$14:C520=C520))&gt;1,0,1)</f>
        <v>0</v>
      </c>
      <c r="AI520" s="110" t="str">
        <f t="shared" ref="AI520" si="964">IFERROR(VLOOKUP(D520,tipo,1,FALSE),"NO")</f>
        <v>NO</v>
      </c>
      <c r="AJ520" s="110" t="str">
        <f t="shared" ref="AJ520" si="965">IFERROR(VLOOKUP(E520,modal,1,FALSE),"NO")</f>
        <v>NO</v>
      </c>
      <c r="AK520" s="111" t="str">
        <f>IFERROR(VLOOKUP(F520,Tipo!$C$12:$C$27,1,FALSE),"NO")</f>
        <v>NO</v>
      </c>
      <c r="AL520" s="110" t="str">
        <f t="shared" ref="AL520" si="966">IFERROR(VLOOKUP(H520,afectacion,1,FALSE),"NO")</f>
        <v>NO</v>
      </c>
      <c r="AM520" s="110" t="str">
        <f t="shared" ref="AM520" si="967">IFERROR(VLOOKUP(I520,programa,1,FALSE),"NO")</f>
        <v>NO</v>
      </c>
      <c r="AN520" s="58"/>
      <c r="AO520" s="58"/>
      <c r="AP520" s="58"/>
    </row>
    <row r="521" spans="1:42" s="57" customFormat="1" ht="27" customHeight="1" x14ac:dyDescent="0.25">
      <c r="A521" s="91"/>
      <c r="B521" s="106"/>
      <c r="C521" s="92"/>
      <c r="D521" s="112"/>
      <c r="E521" s="92"/>
      <c r="F521" s="93"/>
      <c r="G521" s="94"/>
      <c r="H521" s="95"/>
      <c r="I521" s="96"/>
      <c r="J521" s="97" t="str">
        <f>IF(ISERROR(VLOOKUP(I521,Eje_Pilar!$C$2:$E$47,2,FALSE))," ",VLOOKUP(I521,Eje_Pilar!$C$2:$E$47,2,FALSE))</f>
        <v xml:space="preserve"> </v>
      </c>
      <c r="K521" s="97" t="str">
        <f>IF(ISERROR(VLOOKUP(I521,Eje_Pilar!$C$2:$E$47,3,FALSE))," ",VLOOKUP(I521,Eje_Pilar!$C$2:$E$47,3,FALSE))</f>
        <v xml:space="preserve"> </v>
      </c>
      <c r="L521" s="98"/>
      <c r="M521" s="91"/>
      <c r="N521" s="94"/>
      <c r="O521" s="100"/>
      <c r="P521" s="101"/>
      <c r="Q521" s="102"/>
      <c r="R521" s="103"/>
      <c r="S521" s="100"/>
      <c r="T521" s="104">
        <f t="shared" ref="T521" si="968">+O521+Q521+S521</f>
        <v>0</v>
      </c>
      <c r="U521" s="132"/>
      <c r="V521" s="105"/>
      <c r="W521" s="105"/>
      <c r="X521" s="105"/>
      <c r="Y521" s="106"/>
      <c r="Z521" s="106"/>
      <c r="AA521" s="107"/>
      <c r="AB521" s="91"/>
      <c r="AC521" s="91"/>
      <c r="AD521" s="91"/>
      <c r="AE521" s="91"/>
      <c r="AF521" s="108" t="str">
        <f t="shared" si="683"/>
        <v>-</v>
      </c>
      <c r="AG521" s="109"/>
      <c r="AH521" s="130">
        <f>IF(SUMPRODUCT((A$14:A521=A521)*(B$14:B521=B521)*(C$14:C521=C521))&gt;1,0,1)</f>
        <v>0</v>
      </c>
      <c r="AI521" s="110" t="str">
        <f t="shared" ref="AI521" si="969">IFERROR(VLOOKUP(D521,tipo,1,FALSE),"NO")</f>
        <v>NO</v>
      </c>
      <c r="AJ521" s="110" t="str">
        <f t="shared" ref="AJ521" si="970">IFERROR(VLOOKUP(E521,modal,1,FALSE),"NO")</f>
        <v>NO</v>
      </c>
      <c r="AK521" s="111" t="str">
        <f>IFERROR(VLOOKUP(F521,Tipo!$C$12:$C$27,1,FALSE),"NO")</f>
        <v>NO</v>
      </c>
      <c r="AL521" s="110" t="str">
        <f t="shared" ref="AL521" si="971">IFERROR(VLOOKUP(H521,afectacion,1,FALSE),"NO")</f>
        <v>NO</v>
      </c>
      <c r="AM521" s="110" t="str">
        <f t="shared" ref="AM521" si="972">IFERROR(VLOOKUP(I521,programa,1,FALSE),"NO")</f>
        <v>NO</v>
      </c>
      <c r="AN521" s="58"/>
      <c r="AO521" s="58"/>
      <c r="AP521" s="58"/>
    </row>
    <row r="522" spans="1:42" s="57" customFormat="1" ht="27" customHeight="1" x14ac:dyDescent="0.25">
      <c r="A522" s="91"/>
      <c r="B522" s="106"/>
      <c r="C522" s="92"/>
      <c r="D522" s="112"/>
      <c r="E522" s="92"/>
      <c r="F522" s="93"/>
      <c r="G522" s="94"/>
      <c r="H522" s="95"/>
      <c r="I522" s="96"/>
      <c r="J522" s="97" t="str">
        <f>IF(ISERROR(VLOOKUP(I522,Eje_Pilar!$C$2:$E$47,2,FALSE))," ",VLOOKUP(I522,Eje_Pilar!$C$2:$E$47,2,FALSE))</f>
        <v xml:space="preserve"> </v>
      </c>
      <c r="K522" s="97" t="str">
        <f>IF(ISERROR(VLOOKUP(I522,Eje_Pilar!$C$2:$E$47,3,FALSE))," ",VLOOKUP(I522,Eje_Pilar!$C$2:$E$47,3,FALSE))</f>
        <v xml:space="preserve"> </v>
      </c>
      <c r="L522" s="98"/>
      <c r="M522" s="91"/>
      <c r="N522" s="94"/>
      <c r="O522" s="100"/>
      <c r="P522" s="101"/>
      <c r="Q522" s="102"/>
      <c r="R522" s="103"/>
      <c r="S522" s="100"/>
      <c r="T522" s="104">
        <f t="shared" ref="T522" si="973">+O522+Q522+S522</f>
        <v>0</v>
      </c>
      <c r="U522" s="132"/>
      <c r="V522" s="105"/>
      <c r="W522" s="105"/>
      <c r="X522" s="105"/>
      <c r="Y522" s="106"/>
      <c r="Z522" s="106"/>
      <c r="AA522" s="107"/>
      <c r="AB522" s="91"/>
      <c r="AC522" s="91"/>
      <c r="AD522" s="91"/>
      <c r="AE522" s="91"/>
      <c r="AF522" s="108" t="str">
        <f t="shared" si="683"/>
        <v>-</v>
      </c>
      <c r="AG522" s="109"/>
      <c r="AH522" s="130">
        <f>IF(SUMPRODUCT((A$14:A522=A522)*(B$14:B522=B522)*(C$14:C522=C522))&gt;1,0,1)</f>
        <v>0</v>
      </c>
      <c r="AI522" s="110" t="str">
        <f t="shared" ref="AI522" si="974">IFERROR(VLOOKUP(D522,tipo,1,FALSE),"NO")</f>
        <v>NO</v>
      </c>
      <c r="AJ522" s="110" t="str">
        <f t="shared" ref="AJ522" si="975">IFERROR(VLOOKUP(E522,modal,1,FALSE),"NO")</f>
        <v>NO</v>
      </c>
      <c r="AK522" s="111" t="str">
        <f>IFERROR(VLOOKUP(F522,Tipo!$C$12:$C$27,1,FALSE),"NO")</f>
        <v>NO</v>
      </c>
      <c r="AL522" s="110" t="str">
        <f t="shared" ref="AL522" si="976">IFERROR(VLOOKUP(H522,afectacion,1,FALSE),"NO")</f>
        <v>NO</v>
      </c>
      <c r="AM522" s="110" t="str">
        <f t="shared" ref="AM522" si="977">IFERROR(VLOOKUP(I522,programa,1,FALSE),"NO")</f>
        <v>NO</v>
      </c>
      <c r="AN522" s="58"/>
      <c r="AO522" s="58"/>
      <c r="AP522" s="58"/>
    </row>
    <row r="523" spans="1:42" s="57" customFormat="1" ht="27" customHeight="1" x14ac:dyDescent="0.25">
      <c r="A523" s="91"/>
      <c r="B523" s="106"/>
      <c r="C523" s="92"/>
      <c r="D523" s="112"/>
      <c r="E523" s="92"/>
      <c r="F523" s="93"/>
      <c r="G523" s="94"/>
      <c r="H523" s="95"/>
      <c r="I523" s="96"/>
      <c r="J523" s="97" t="str">
        <f>IF(ISERROR(VLOOKUP(I523,Eje_Pilar!$C$2:$E$47,2,FALSE))," ",VLOOKUP(I523,Eje_Pilar!$C$2:$E$47,2,FALSE))</f>
        <v xml:space="preserve"> </v>
      </c>
      <c r="K523" s="97" t="str">
        <f>IF(ISERROR(VLOOKUP(I523,Eje_Pilar!$C$2:$E$47,3,FALSE))," ",VLOOKUP(I523,Eje_Pilar!$C$2:$E$47,3,FALSE))</f>
        <v xml:space="preserve"> </v>
      </c>
      <c r="L523" s="98"/>
      <c r="M523" s="91"/>
      <c r="N523" s="94"/>
      <c r="O523" s="100"/>
      <c r="P523" s="101"/>
      <c r="Q523" s="102"/>
      <c r="R523" s="103"/>
      <c r="S523" s="100"/>
      <c r="T523" s="104">
        <f t="shared" ref="T523" si="978">+O523+Q523+S523</f>
        <v>0</v>
      </c>
      <c r="U523" s="132"/>
      <c r="V523" s="105"/>
      <c r="W523" s="105"/>
      <c r="X523" s="105"/>
      <c r="Y523" s="106"/>
      <c r="Z523" s="106"/>
      <c r="AA523" s="107"/>
      <c r="AB523" s="91"/>
      <c r="AC523" s="91"/>
      <c r="AD523" s="91"/>
      <c r="AE523" s="91"/>
      <c r="AF523" s="108" t="str">
        <f t="shared" si="683"/>
        <v>-</v>
      </c>
      <c r="AG523" s="109"/>
      <c r="AH523" s="130">
        <f>IF(SUMPRODUCT((A$14:A523=A523)*(B$14:B523=B523)*(C$14:C523=C523))&gt;1,0,1)</f>
        <v>0</v>
      </c>
      <c r="AI523" s="110" t="str">
        <f t="shared" ref="AI523" si="979">IFERROR(VLOOKUP(D523,tipo,1,FALSE),"NO")</f>
        <v>NO</v>
      </c>
      <c r="AJ523" s="110" t="str">
        <f t="shared" ref="AJ523" si="980">IFERROR(VLOOKUP(E523,modal,1,FALSE),"NO")</f>
        <v>NO</v>
      </c>
      <c r="AK523" s="111" t="str">
        <f>IFERROR(VLOOKUP(F523,Tipo!$C$12:$C$27,1,FALSE),"NO")</f>
        <v>NO</v>
      </c>
      <c r="AL523" s="110" t="str">
        <f t="shared" ref="AL523" si="981">IFERROR(VLOOKUP(H523,afectacion,1,FALSE),"NO")</f>
        <v>NO</v>
      </c>
      <c r="AM523" s="110" t="str">
        <f t="shared" ref="AM523" si="982">IFERROR(VLOOKUP(I523,programa,1,FALSE),"NO")</f>
        <v>NO</v>
      </c>
      <c r="AN523" s="58"/>
      <c r="AO523" s="58"/>
      <c r="AP523" s="58"/>
    </row>
    <row r="524" spans="1:42" s="57" customFormat="1" ht="27" customHeight="1" x14ac:dyDescent="0.25">
      <c r="A524" s="91"/>
      <c r="B524" s="106"/>
      <c r="C524" s="92"/>
      <c r="D524" s="112"/>
      <c r="E524" s="92"/>
      <c r="F524" s="93"/>
      <c r="G524" s="94"/>
      <c r="H524" s="95"/>
      <c r="I524" s="96"/>
      <c r="J524" s="97" t="str">
        <f>IF(ISERROR(VLOOKUP(I524,Eje_Pilar!$C$2:$E$47,2,FALSE))," ",VLOOKUP(I524,Eje_Pilar!$C$2:$E$47,2,FALSE))</f>
        <v xml:space="preserve"> </v>
      </c>
      <c r="K524" s="97" t="str">
        <f>IF(ISERROR(VLOOKUP(I524,Eje_Pilar!$C$2:$E$47,3,FALSE))," ",VLOOKUP(I524,Eje_Pilar!$C$2:$E$47,3,FALSE))</f>
        <v xml:space="preserve"> </v>
      </c>
      <c r="L524" s="98"/>
      <c r="M524" s="91"/>
      <c r="N524" s="94"/>
      <c r="O524" s="100"/>
      <c r="P524" s="101"/>
      <c r="Q524" s="102"/>
      <c r="R524" s="103"/>
      <c r="S524" s="100"/>
      <c r="T524" s="104">
        <f t="shared" ref="T524" si="983">+O524+Q524+S524</f>
        <v>0</v>
      </c>
      <c r="U524" s="132"/>
      <c r="V524" s="105"/>
      <c r="W524" s="105"/>
      <c r="X524" s="105"/>
      <c r="Y524" s="106"/>
      <c r="Z524" s="106"/>
      <c r="AA524" s="107"/>
      <c r="AB524" s="91"/>
      <c r="AC524" s="91"/>
      <c r="AD524" s="91"/>
      <c r="AE524" s="91"/>
      <c r="AF524" s="108" t="str">
        <f t="shared" si="683"/>
        <v>-</v>
      </c>
      <c r="AG524" s="109"/>
      <c r="AH524" s="130">
        <f>IF(SUMPRODUCT((A$14:A524=A524)*(B$14:B524=B524)*(C$14:C524=C524))&gt;1,0,1)</f>
        <v>0</v>
      </c>
      <c r="AI524" s="110" t="str">
        <f t="shared" ref="AI524" si="984">IFERROR(VLOOKUP(D524,tipo,1,FALSE),"NO")</f>
        <v>NO</v>
      </c>
      <c r="AJ524" s="110" t="str">
        <f t="shared" ref="AJ524" si="985">IFERROR(VLOOKUP(E524,modal,1,FALSE),"NO")</f>
        <v>NO</v>
      </c>
      <c r="AK524" s="111" t="str">
        <f>IFERROR(VLOOKUP(F524,Tipo!$C$12:$C$27,1,FALSE),"NO")</f>
        <v>NO</v>
      </c>
      <c r="AL524" s="110" t="str">
        <f t="shared" ref="AL524" si="986">IFERROR(VLOOKUP(H524,afectacion,1,FALSE),"NO")</f>
        <v>NO</v>
      </c>
      <c r="AM524" s="110" t="str">
        <f t="shared" ref="AM524" si="987">IFERROR(VLOOKUP(I524,programa,1,FALSE),"NO")</f>
        <v>NO</v>
      </c>
      <c r="AN524" s="58"/>
      <c r="AO524" s="58"/>
      <c r="AP524" s="58"/>
    </row>
    <row r="525" spans="1:42" s="57" customFormat="1" ht="27" customHeight="1" x14ac:dyDescent="0.25">
      <c r="A525" s="91"/>
      <c r="B525" s="106"/>
      <c r="C525" s="92"/>
      <c r="D525" s="112"/>
      <c r="E525" s="92"/>
      <c r="F525" s="93"/>
      <c r="G525" s="94"/>
      <c r="H525" s="95"/>
      <c r="I525" s="96"/>
      <c r="J525" s="97" t="str">
        <f>IF(ISERROR(VLOOKUP(I525,Eje_Pilar!$C$2:$E$47,2,FALSE))," ",VLOOKUP(I525,Eje_Pilar!$C$2:$E$47,2,FALSE))</f>
        <v xml:space="preserve"> </v>
      </c>
      <c r="K525" s="97" t="str">
        <f>IF(ISERROR(VLOOKUP(I525,Eje_Pilar!$C$2:$E$47,3,FALSE))," ",VLOOKUP(I525,Eje_Pilar!$C$2:$E$47,3,FALSE))</f>
        <v xml:space="preserve"> </v>
      </c>
      <c r="L525" s="98"/>
      <c r="M525" s="91"/>
      <c r="N525" s="94"/>
      <c r="O525" s="100"/>
      <c r="P525" s="101"/>
      <c r="Q525" s="102"/>
      <c r="R525" s="103"/>
      <c r="S525" s="100"/>
      <c r="T525" s="104">
        <f t="shared" ref="T525" si="988">+O525+Q525+S525</f>
        <v>0</v>
      </c>
      <c r="U525" s="132"/>
      <c r="V525" s="105"/>
      <c r="W525" s="105"/>
      <c r="X525" s="105"/>
      <c r="Y525" s="106"/>
      <c r="Z525" s="106"/>
      <c r="AA525" s="107"/>
      <c r="AB525" s="91"/>
      <c r="AC525" s="91"/>
      <c r="AD525" s="91"/>
      <c r="AE525" s="91"/>
      <c r="AF525" s="108" t="str">
        <f t="shared" si="683"/>
        <v>-</v>
      </c>
      <c r="AG525" s="109"/>
      <c r="AH525" s="130">
        <f>IF(SUMPRODUCT((A$14:A525=A525)*(B$14:B525=B525)*(C$14:C525=C525))&gt;1,0,1)</f>
        <v>0</v>
      </c>
      <c r="AI525" s="110" t="str">
        <f t="shared" ref="AI525" si="989">IFERROR(VLOOKUP(D525,tipo,1,FALSE),"NO")</f>
        <v>NO</v>
      </c>
      <c r="AJ525" s="110" t="str">
        <f t="shared" ref="AJ525" si="990">IFERROR(VLOOKUP(E525,modal,1,FALSE),"NO")</f>
        <v>NO</v>
      </c>
      <c r="AK525" s="111" t="str">
        <f>IFERROR(VLOOKUP(F525,Tipo!$C$12:$C$27,1,FALSE),"NO")</f>
        <v>NO</v>
      </c>
      <c r="AL525" s="110" t="str">
        <f t="shared" ref="AL525" si="991">IFERROR(VLOOKUP(H525,afectacion,1,FALSE),"NO")</f>
        <v>NO</v>
      </c>
      <c r="AM525" s="110" t="str">
        <f t="shared" ref="AM525" si="992">IFERROR(VLOOKUP(I525,programa,1,FALSE),"NO")</f>
        <v>NO</v>
      </c>
      <c r="AN525" s="58"/>
      <c r="AO525" s="58"/>
      <c r="AP525" s="58"/>
    </row>
    <row r="526" spans="1:42" s="57" customFormat="1" ht="27" customHeight="1" x14ac:dyDescent="0.25">
      <c r="A526" s="91"/>
      <c r="B526" s="106"/>
      <c r="C526" s="92"/>
      <c r="D526" s="112"/>
      <c r="E526" s="92"/>
      <c r="F526" s="93"/>
      <c r="G526" s="94"/>
      <c r="H526" s="95"/>
      <c r="I526" s="96"/>
      <c r="J526" s="97" t="str">
        <f>IF(ISERROR(VLOOKUP(I526,Eje_Pilar!$C$2:$E$47,2,FALSE))," ",VLOOKUP(I526,Eje_Pilar!$C$2:$E$47,2,FALSE))</f>
        <v xml:space="preserve"> </v>
      </c>
      <c r="K526" s="97" t="str">
        <f>IF(ISERROR(VLOOKUP(I526,Eje_Pilar!$C$2:$E$47,3,FALSE))," ",VLOOKUP(I526,Eje_Pilar!$C$2:$E$47,3,FALSE))</f>
        <v xml:space="preserve"> </v>
      </c>
      <c r="L526" s="98"/>
      <c r="M526" s="91"/>
      <c r="N526" s="94"/>
      <c r="O526" s="100"/>
      <c r="P526" s="101"/>
      <c r="Q526" s="102"/>
      <c r="R526" s="103"/>
      <c r="S526" s="100"/>
      <c r="T526" s="104">
        <f t="shared" ref="T526" si="993">+O526+Q526+S526</f>
        <v>0</v>
      </c>
      <c r="U526" s="132"/>
      <c r="V526" s="105"/>
      <c r="W526" s="105"/>
      <c r="X526" s="105"/>
      <c r="Y526" s="106"/>
      <c r="Z526" s="106"/>
      <c r="AA526" s="107"/>
      <c r="AB526" s="91"/>
      <c r="AC526" s="91"/>
      <c r="AD526" s="91"/>
      <c r="AE526" s="91"/>
      <c r="AF526" s="108" t="str">
        <f t="shared" si="683"/>
        <v>-</v>
      </c>
      <c r="AG526" s="109"/>
      <c r="AH526" s="130">
        <f>IF(SUMPRODUCT((A$14:A526=A526)*(B$14:B526=B526)*(C$14:C526=C526))&gt;1,0,1)</f>
        <v>0</v>
      </c>
      <c r="AI526" s="110" t="str">
        <f t="shared" ref="AI526" si="994">IFERROR(VLOOKUP(D526,tipo,1,FALSE),"NO")</f>
        <v>NO</v>
      </c>
      <c r="AJ526" s="110" t="str">
        <f t="shared" ref="AJ526" si="995">IFERROR(VLOOKUP(E526,modal,1,FALSE),"NO")</f>
        <v>NO</v>
      </c>
      <c r="AK526" s="111" t="str">
        <f>IFERROR(VLOOKUP(F526,Tipo!$C$12:$C$27,1,FALSE),"NO")</f>
        <v>NO</v>
      </c>
      <c r="AL526" s="110" t="str">
        <f t="shared" ref="AL526" si="996">IFERROR(VLOOKUP(H526,afectacion,1,FALSE),"NO")</f>
        <v>NO</v>
      </c>
      <c r="AM526" s="110" t="str">
        <f t="shared" ref="AM526" si="997">IFERROR(VLOOKUP(I526,programa,1,FALSE),"NO")</f>
        <v>NO</v>
      </c>
      <c r="AN526" s="58"/>
      <c r="AO526" s="58"/>
      <c r="AP526" s="58"/>
    </row>
    <row r="527" spans="1:42" s="57" customFormat="1" ht="27" customHeight="1" x14ac:dyDescent="0.25">
      <c r="A527" s="91"/>
      <c r="B527" s="106"/>
      <c r="C527" s="92"/>
      <c r="D527" s="112"/>
      <c r="E527" s="92"/>
      <c r="F527" s="93"/>
      <c r="G527" s="94"/>
      <c r="H527" s="95"/>
      <c r="I527" s="96"/>
      <c r="J527" s="97" t="str">
        <f>IF(ISERROR(VLOOKUP(I527,Eje_Pilar!$C$2:$E$47,2,FALSE))," ",VLOOKUP(I527,Eje_Pilar!$C$2:$E$47,2,FALSE))</f>
        <v xml:space="preserve"> </v>
      </c>
      <c r="K527" s="97" t="str">
        <f>IF(ISERROR(VLOOKUP(I527,Eje_Pilar!$C$2:$E$47,3,FALSE))," ",VLOOKUP(I527,Eje_Pilar!$C$2:$E$47,3,FALSE))</f>
        <v xml:space="preserve"> </v>
      </c>
      <c r="L527" s="98"/>
      <c r="M527" s="91"/>
      <c r="N527" s="94"/>
      <c r="O527" s="100"/>
      <c r="P527" s="101"/>
      <c r="Q527" s="102"/>
      <c r="R527" s="103"/>
      <c r="S527" s="100"/>
      <c r="T527" s="104">
        <f t="shared" ref="T527" si="998">+O527+Q527+S527</f>
        <v>0</v>
      </c>
      <c r="U527" s="132"/>
      <c r="V527" s="105"/>
      <c r="W527" s="105"/>
      <c r="X527" s="105"/>
      <c r="Y527" s="106"/>
      <c r="Z527" s="106"/>
      <c r="AA527" s="107"/>
      <c r="AB527" s="91"/>
      <c r="AC527" s="91"/>
      <c r="AD527" s="91"/>
      <c r="AE527" s="91"/>
      <c r="AF527" s="108" t="str">
        <f t="shared" si="683"/>
        <v>-</v>
      </c>
      <c r="AG527" s="109"/>
      <c r="AH527" s="130">
        <f>IF(SUMPRODUCT((A$14:A527=A527)*(B$14:B527=B527)*(C$14:C527=C527))&gt;1,0,1)</f>
        <v>0</v>
      </c>
      <c r="AI527" s="110" t="str">
        <f t="shared" ref="AI527" si="999">IFERROR(VLOOKUP(D527,tipo,1,FALSE),"NO")</f>
        <v>NO</v>
      </c>
      <c r="AJ527" s="110" t="str">
        <f t="shared" ref="AJ527" si="1000">IFERROR(VLOOKUP(E527,modal,1,FALSE),"NO")</f>
        <v>NO</v>
      </c>
      <c r="AK527" s="111" t="str">
        <f>IFERROR(VLOOKUP(F527,Tipo!$C$12:$C$27,1,FALSE),"NO")</f>
        <v>NO</v>
      </c>
      <c r="AL527" s="110" t="str">
        <f t="shared" ref="AL527" si="1001">IFERROR(VLOOKUP(H527,afectacion,1,FALSE),"NO")</f>
        <v>NO</v>
      </c>
      <c r="AM527" s="110" t="str">
        <f t="shared" ref="AM527" si="1002">IFERROR(VLOOKUP(I527,programa,1,FALSE),"NO")</f>
        <v>NO</v>
      </c>
      <c r="AN527" s="58"/>
      <c r="AO527" s="58"/>
      <c r="AP527" s="58"/>
    </row>
    <row r="528" spans="1:42" s="57" customFormat="1" ht="27" customHeight="1" x14ac:dyDescent="0.25">
      <c r="A528" s="91"/>
      <c r="B528" s="106"/>
      <c r="C528" s="92"/>
      <c r="D528" s="112"/>
      <c r="E528" s="92"/>
      <c r="F528" s="93"/>
      <c r="G528" s="94"/>
      <c r="H528" s="95"/>
      <c r="I528" s="96"/>
      <c r="J528" s="97" t="str">
        <f>IF(ISERROR(VLOOKUP(I528,Eje_Pilar!$C$2:$E$47,2,FALSE))," ",VLOOKUP(I528,Eje_Pilar!$C$2:$E$47,2,FALSE))</f>
        <v xml:space="preserve"> </v>
      </c>
      <c r="K528" s="97" t="str">
        <f>IF(ISERROR(VLOOKUP(I528,Eje_Pilar!$C$2:$E$47,3,FALSE))," ",VLOOKUP(I528,Eje_Pilar!$C$2:$E$47,3,FALSE))</f>
        <v xml:space="preserve"> </v>
      </c>
      <c r="L528" s="98"/>
      <c r="M528" s="91"/>
      <c r="N528" s="94"/>
      <c r="O528" s="100"/>
      <c r="P528" s="101"/>
      <c r="Q528" s="102"/>
      <c r="R528" s="103"/>
      <c r="S528" s="100"/>
      <c r="T528" s="104">
        <f t="shared" ref="T528" si="1003">+O528+Q528+S528</f>
        <v>0</v>
      </c>
      <c r="U528" s="132"/>
      <c r="V528" s="105"/>
      <c r="W528" s="105"/>
      <c r="X528" s="105"/>
      <c r="Y528" s="106"/>
      <c r="Z528" s="106"/>
      <c r="AA528" s="107"/>
      <c r="AB528" s="91"/>
      <c r="AC528" s="91"/>
      <c r="AD528" s="91"/>
      <c r="AE528" s="91"/>
      <c r="AF528" s="108" t="str">
        <f t="shared" ref="AF528:AF580" si="1004">IF(ISERROR(U528/T528),"-",(U528/T528))</f>
        <v>-</v>
      </c>
      <c r="AG528" s="109"/>
      <c r="AH528" s="130">
        <f>IF(SUMPRODUCT((A$14:A528=A528)*(B$14:B528=B528)*(C$14:C528=C528))&gt;1,0,1)</f>
        <v>0</v>
      </c>
      <c r="AI528" s="110" t="str">
        <f t="shared" ref="AI528" si="1005">IFERROR(VLOOKUP(D528,tipo,1,FALSE),"NO")</f>
        <v>NO</v>
      </c>
      <c r="AJ528" s="110" t="str">
        <f t="shared" ref="AJ528" si="1006">IFERROR(VLOOKUP(E528,modal,1,FALSE),"NO")</f>
        <v>NO</v>
      </c>
      <c r="AK528" s="111" t="str">
        <f>IFERROR(VLOOKUP(F528,Tipo!$C$12:$C$27,1,FALSE),"NO")</f>
        <v>NO</v>
      </c>
      <c r="AL528" s="110" t="str">
        <f t="shared" ref="AL528" si="1007">IFERROR(VLOOKUP(H528,afectacion,1,FALSE),"NO")</f>
        <v>NO</v>
      </c>
      <c r="AM528" s="110" t="str">
        <f t="shared" ref="AM528" si="1008">IFERROR(VLOOKUP(I528,programa,1,FALSE),"NO")</f>
        <v>NO</v>
      </c>
      <c r="AN528" s="58"/>
      <c r="AO528" s="58"/>
      <c r="AP528" s="58"/>
    </row>
    <row r="529" spans="1:42" s="57" customFormat="1" ht="27" customHeight="1" x14ac:dyDescent="0.25">
      <c r="A529" s="91"/>
      <c r="B529" s="106"/>
      <c r="C529" s="92"/>
      <c r="D529" s="112"/>
      <c r="E529" s="92"/>
      <c r="F529" s="93"/>
      <c r="G529" s="94"/>
      <c r="H529" s="95"/>
      <c r="I529" s="96"/>
      <c r="J529" s="97" t="str">
        <f>IF(ISERROR(VLOOKUP(I529,Eje_Pilar!$C$2:$E$47,2,FALSE))," ",VLOOKUP(I529,Eje_Pilar!$C$2:$E$47,2,FALSE))</f>
        <v xml:space="preserve"> </v>
      </c>
      <c r="K529" s="97" t="str">
        <f>IF(ISERROR(VLOOKUP(I529,Eje_Pilar!$C$2:$E$47,3,FALSE))," ",VLOOKUP(I529,Eje_Pilar!$C$2:$E$47,3,FALSE))</f>
        <v xml:space="preserve"> </v>
      </c>
      <c r="L529" s="98"/>
      <c r="M529" s="91"/>
      <c r="N529" s="94"/>
      <c r="O529" s="100"/>
      <c r="P529" s="101"/>
      <c r="Q529" s="102"/>
      <c r="R529" s="103"/>
      <c r="S529" s="100"/>
      <c r="T529" s="104">
        <f t="shared" ref="T529" si="1009">+O529+Q529+S529</f>
        <v>0</v>
      </c>
      <c r="U529" s="132"/>
      <c r="V529" s="105"/>
      <c r="W529" s="105"/>
      <c r="X529" s="105"/>
      <c r="Y529" s="106"/>
      <c r="Z529" s="106"/>
      <c r="AA529" s="107"/>
      <c r="AB529" s="91"/>
      <c r="AC529" s="91"/>
      <c r="AD529" s="91"/>
      <c r="AE529" s="91"/>
      <c r="AF529" s="108" t="str">
        <f t="shared" si="1004"/>
        <v>-</v>
      </c>
      <c r="AG529" s="109"/>
      <c r="AH529" s="130">
        <f>IF(SUMPRODUCT((A$14:A529=A529)*(B$14:B529=B529)*(C$14:C529=C529))&gt;1,0,1)</f>
        <v>0</v>
      </c>
      <c r="AI529" s="110" t="str">
        <f t="shared" ref="AI529" si="1010">IFERROR(VLOOKUP(D529,tipo,1,FALSE),"NO")</f>
        <v>NO</v>
      </c>
      <c r="AJ529" s="110" t="str">
        <f t="shared" ref="AJ529" si="1011">IFERROR(VLOOKUP(E529,modal,1,FALSE),"NO")</f>
        <v>NO</v>
      </c>
      <c r="AK529" s="111" t="str">
        <f>IFERROR(VLOOKUP(F529,Tipo!$C$12:$C$27,1,FALSE),"NO")</f>
        <v>NO</v>
      </c>
      <c r="AL529" s="110" t="str">
        <f t="shared" ref="AL529" si="1012">IFERROR(VLOOKUP(H529,afectacion,1,FALSE),"NO")</f>
        <v>NO</v>
      </c>
      <c r="AM529" s="110" t="str">
        <f t="shared" ref="AM529" si="1013">IFERROR(VLOOKUP(I529,programa,1,FALSE),"NO")</f>
        <v>NO</v>
      </c>
      <c r="AN529" s="58"/>
      <c r="AO529" s="58"/>
      <c r="AP529" s="58"/>
    </row>
    <row r="530" spans="1:42" s="57" customFormat="1" ht="27" customHeight="1" x14ac:dyDescent="0.25">
      <c r="A530" s="91"/>
      <c r="B530" s="106"/>
      <c r="C530" s="92"/>
      <c r="D530" s="112"/>
      <c r="E530" s="92"/>
      <c r="F530" s="93"/>
      <c r="G530" s="94"/>
      <c r="H530" s="95"/>
      <c r="I530" s="96"/>
      <c r="J530" s="97" t="str">
        <f>IF(ISERROR(VLOOKUP(I530,Eje_Pilar!$C$2:$E$47,2,FALSE))," ",VLOOKUP(I530,Eje_Pilar!$C$2:$E$47,2,FALSE))</f>
        <v xml:space="preserve"> </v>
      </c>
      <c r="K530" s="97" t="str">
        <f>IF(ISERROR(VLOOKUP(I530,Eje_Pilar!$C$2:$E$47,3,FALSE))," ",VLOOKUP(I530,Eje_Pilar!$C$2:$E$47,3,FALSE))</f>
        <v xml:space="preserve"> </v>
      </c>
      <c r="L530" s="98"/>
      <c r="M530" s="91"/>
      <c r="N530" s="94"/>
      <c r="O530" s="100"/>
      <c r="P530" s="101"/>
      <c r="Q530" s="102"/>
      <c r="R530" s="103"/>
      <c r="S530" s="100"/>
      <c r="T530" s="104">
        <f t="shared" ref="T530" si="1014">+O530+Q530+S530</f>
        <v>0</v>
      </c>
      <c r="U530" s="132"/>
      <c r="V530" s="105"/>
      <c r="W530" s="105"/>
      <c r="X530" s="105"/>
      <c r="Y530" s="106"/>
      <c r="Z530" s="106"/>
      <c r="AA530" s="107"/>
      <c r="AB530" s="91"/>
      <c r="AC530" s="91"/>
      <c r="AD530" s="91"/>
      <c r="AE530" s="91"/>
      <c r="AF530" s="108" t="str">
        <f t="shared" si="1004"/>
        <v>-</v>
      </c>
      <c r="AG530" s="109"/>
      <c r="AH530" s="130">
        <f>IF(SUMPRODUCT((A$14:A530=A530)*(B$14:B530=B530)*(C$14:C530=C530))&gt;1,0,1)</f>
        <v>0</v>
      </c>
      <c r="AI530" s="110" t="str">
        <f t="shared" ref="AI530" si="1015">IFERROR(VLOOKUP(D530,tipo,1,FALSE),"NO")</f>
        <v>NO</v>
      </c>
      <c r="AJ530" s="110" t="str">
        <f t="shared" ref="AJ530" si="1016">IFERROR(VLOOKUP(E530,modal,1,FALSE),"NO")</f>
        <v>NO</v>
      </c>
      <c r="AK530" s="111" t="str">
        <f>IFERROR(VLOOKUP(F530,Tipo!$C$12:$C$27,1,FALSE),"NO")</f>
        <v>NO</v>
      </c>
      <c r="AL530" s="110" t="str">
        <f t="shared" ref="AL530" si="1017">IFERROR(VLOOKUP(H530,afectacion,1,FALSE),"NO")</f>
        <v>NO</v>
      </c>
      <c r="AM530" s="110" t="str">
        <f t="shared" ref="AM530" si="1018">IFERROR(VLOOKUP(I530,programa,1,FALSE),"NO")</f>
        <v>NO</v>
      </c>
      <c r="AN530" s="58"/>
      <c r="AO530" s="58"/>
      <c r="AP530" s="58"/>
    </row>
    <row r="531" spans="1:42" s="57" customFormat="1" ht="27" customHeight="1" x14ac:dyDescent="0.25">
      <c r="A531" s="91"/>
      <c r="B531" s="106"/>
      <c r="C531" s="92"/>
      <c r="D531" s="112"/>
      <c r="E531" s="92"/>
      <c r="F531" s="93"/>
      <c r="G531" s="94"/>
      <c r="H531" s="95"/>
      <c r="I531" s="96"/>
      <c r="J531" s="97" t="str">
        <f>IF(ISERROR(VLOOKUP(I531,Eje_Pilar!$C$2:$E$47,2,FALSE))," ",VLOOKUP(I531,Eje_Pilar!$C$2:$E$47,2,FALSE))</f>
        <v xml:space="preserve"> </v>
      </c>
      <c r="K531" s="97" t="str">
        <f>IF(ISERROR(VLOOKUP(I531,Eje_Pilar!$C$2:$E$47,3,FALSE))," ",VLOOKUP(I531,Eje_Pilar!$C$2:$E$47,3,FALSE))</f>
        <v xml:space="preserve"> </v>
      </c>
      <c r="L531" s="98"/>
      <c r="M531" s="91"/>
      <c r="N531" s="94"/>
      <c r="O531" s="100"/>
      <c r="P531" s="101"/>
      <c r="Q531" s="102"/>
      <c r="R531" s="103"/>
      <c r="S531" s="100"/>
      <c r="T531" s="104">
        <f t="shared" ref="T531" si="1019">+O531+Q531+S531</f>
        <v>0</v>
      </c>
      <c r="U531" s="132"/>
      <c r="V531" s="105"/>
      <c r="W531" s="105"/>
      <c r="X531" s="105"/>
      <c r="Y531" s="106"/>
      <c r="Z531" s="106"/>
      <c r="AA531" s="107"/>
      <c r="AB531" s="91"/>
      <c r="AC531" s="91"/>
      <c r="AD531" s="91"/>
      <c r="AE531" s="91"/>
      <c r="AF531" s="108" t="str">
        <f t="shared" si="1004"/>
        <v>-</v>
      </c>
      <c r="AG531" s="109"/>
      <c r="AH531" s="130">
        <f>IF(SUMPRODUCT((A$14:A531=A531)*(B$14:B531=B531)*(C$14:C531=C531))&gt;1,0,1)</f>
        <v>0</v>
      </c>
      <c r="AI531" s="110" t="str">
        <f t="shared" ref="AI531" si="1020">IFERROR(VLOOKUP(D531,tipo,1,FALSE),"NO")</f>
        <v>NO</v>
      </c>
      <c r="AJ531" s="110" t="str">
        <f t="shared" ref="AJ531" si="1021">IFERROR(VLOOKUP(E531,modal,1,FALSE),"NO")</f>
        <v>NO</v>
      </c>
      <c r="AK531" s="111" t="str">
        <f>IFERROR(VLOOKUP(F531,Tipo!$C$12:$C$27,1,FALSE),"NO")</f>
        <v>NO</v>
      </c>
      <c r="AL531" s="110" t="str">
        <f t="shared" ref="AL531" si="1022">IFERROR(VLOOKUP(H531,afectacion,1,FALSE),"NO")</f>
        <v>NO</v>
      </c>
      <c r="AM531" s="110" t="str">
        <f t="shared" ref="AM531" si="1023">IFERROR(VLOOKUP(I531,programa,1,FALSE),"NO")</f>
        <v>NO</v>
      </c>
      <c r="AN531" s="58"/>
      <c r="AO531" s="58"/>
      <c r="AP531" s="58"/>
    </row>
    <row r="532" spans="1:42" s="57" customFormat="1" ht="27" customHeight="1" x14ac:dyDescent="0.25">
      <c r="A532" s="91"/>
      <c r="B532" s="106"/>
      <c r="C532" s="92"/>
      <c r="D532" s="112"/>
      <c r="E532" s="92"/>
      <c r="F532" s="93"/>
      <c r="G532" s="94"/>
      <c r="H532" s="95"/>
      <c r="I532" s="96"/>
      <c r="J532" s="97" t="str">
        <f>IF(ISERROR(VLOOKUP(I532,Eje_Pilar!$C$2:$E$47,2,FALSE))," ",VLOOKUP(I532,Eje_Pilar!$C$2:$E$47,2,FALSE))</f>
        <v xml:space="preserve"> </v>
      </c>
      <c r="K532" s="97" t="str">
        <f>IF(ISERROR(VLOOKUP(I532,Eje_Pilar!$C$2:$E$47,3,FALSE))," ",VLOOKUP(I532,Eje_Pilar!$C$2:$E$47,3,FALSE))</f>
        <v xml:space="preserve"> </v>
      </c>
      <c r="L532" s="98"/>
      <c r="M532" s="91"/>
      <c r="N532" s="94"/>
      <c r="O532" s="100"/>
      <c r="P532" s="101"/>
      <c r="Q532" s="102"/>
      <c r="R532" s="103"/>
      <c r="S532" s="100"/>
      <c r="T532" s="104">
        <f t="shared" ref="T532" si="1024">+O532+Q532+S532</f>
        <v>0</v>
      </c>
      <c r="U532" s="132"/>
      <c r="V532" s="105"/>
      <c r="W532" s="105"/>
      <c r="X532" s="105"/>
      <c r="Y532" s="106"/>
      <c r="Z532" s="106"/>
      <c r="AA532" s="107"/>
      <c r="AB532" s="91"/>
      <c r="AC532" s="91"/>
      <c r="AD532" s="91"/>
      <c r="AE532" s="91"/>
      <c r="AF532" s="108" t="str">
        <f t="shared" si="1004"/>
        <v>-</v>
      </c>
      <c r="AG532" s="109"/>
      <c r="AH532" s="130">
        <f>IF(SUMPRODUCT((A$14:A532=A532)*(B$14:B532=B532)*(C$14:C532=C532))&gt;1,0,1)</f>
        <v>0</v>
      </c>
      <c r="AI532" s="110" t="str">
        <f t="shared" ref="AI532" si="1025">IFERROR(VLOOKUP(D532,tipo,1,FALSE),"NO")</f>
        <v>NO</v>
      </c>
      <c r="AJ532" s="110" t="str">
        <f t="shared" ref="AJ532" si="1026">IFERROR(VLOOKUP(E532,modal,1,FALSE),"NO")</f>
        <v>NO</v>
      </c>
      <c r="AK532" s="111" t="str">
        <f>IFERROR(VLOOKUP(F532,Tipo!$C$12:$C$27,1,FALSE),"NO")</f>
        <v>NO</v>
      </c>
      <c r="AL532" s="110" t="str">
        <f t="shared" ref="AL532" si="1027">IFERROR(VLOOKUP(H532,afectacion,1,FALSE),"NO")</f>
        <v>NO</v>
      </c>
      <c r="AM532" s="110" t="str">
        <f t="shared" ref="AM532" si="1028">IFERROR(VLOOKUP(I532,programa,1,FALSE),"NO")</f>
        <v>NO</v>
      </c>
      <c r="AN532" s="58"/>
      <c r="AO532" s="58"/>
      <c r="AP532" s="58"/>
    </row>
    <row r="533" spans="1:42" s="57" customFormat="1" ht="27" customHeight="1" x14ac:dyDescent="0.25">
      <c r="A533" s="91"/>
      <c r="B533" s="106"/>
      <c r="C533" s="92"/>
      <c r="D533" s="112"/>
      <c r="E533" s="92"/>
      <c r="F533" s="93"/>
      <c r="G533" s="94"/>
      <c r="H533" s="95"/>
      <c r="I533" s="96"/>
      <c r="J533" s="97" t="str">
        <f>IF(ISERROR(VLOOKUP(I533,Eje_Pilar!$C$2:$E$47,2,FALSE))," ",VLOOKUP(I533,Eje_Pilar!$C$2:$E$47,2,FALSE))</f>
        <v xml:space="preserve"> </v>
      </c>
      <c r="K533" s="97" t="str">
        <f>IF(ISERROR(VLOOKUP(I533,Eje_Pilar!$C$2:$E$47,3,FALSE))," ",VLOOKUP(I533,Eje_Pilar!$C$2:$E$47,3,FALSE))</f>
        <v xml:space="preserve"> </v>
      </c>
      <c r="L533" s="98"/>
      <c r="M533" s="91"/>
      <c r="N533" s="94"/>
      <c r="O533" s="100"/>
      <c r="P533" s="101"/>
      <c r="Q533" s="102"/>
      <c r="R533" s="103"/>
      <c r="S533" s="100"/>
      <c r="T533" s="104">
        <f t="shared" ref="T533" si="1029">+O533+Q533+S533</f>
        <v>0</v>
      </c>
      <c r="U533" s="132"/>
      <c r="V533" s="105"/>
      <c r="W533" s="105"/>
      <c r="X533" s="105"/>
      <c r="Y533" s="106"/>
      <c r="Z533" s="106"/>
      <c r="AA533" s="107"/>
      <c r="AB533" s="91"/>
      <c r="AC533" s="91"/>
      <c r="AD533" s="91"/>
      <c r="AE533" s="91"/>
      <c r="AF533" s="108" t="str">
        <f t="shared" si="1004"/>
        <v>-</v>
      </c>
      <c r="AG533" s="109"/>
      <c r="AH533" s="130">
        <f>IF(SUMPRODUCT((A$14:A533=A533)*(B$14:B533=B533)*(C$14:C533=C533))&gt;1,0,1)</f>
        <v>0</v>
      </c>
      <c r="AI533" s="110" t="str">
        <f t="shared" ref="AI533" si="1030">IFERROR(VLOOKUP(D533,tipo,1,FALSE),"NO")</f>
        <v>NO</v>
      </c>
      <c r="AJ533" s="110" t="str">
        <f t="shared" ref="AJ533" si="1031">IFERROR(VLOOKUP(E533,modal,1,FALSE),"NO")</f>
        <v>NO</v>
      </c>
      <c r="AK533" s="111" t="str">
        <f>IFERROR(VLOOKUP(F533,Tipo!$C$12:$C$27,1,FALSE),"NO")</f>
        <v>NO</v>
      </c>
      <c r="AL533" s="110" t="str">
        <f t="shared" ref="AL533" si="1032">IFERROR(VLOOKUP(H533,afectacion,1,FALSE),"NO")</f>
        <v>NO</v>
      </c>
      <c r="AM533" s="110" t="str">
        <f t="shared" ref="AM533" si="1033">IFERROR(VLOOKUP(I533,programa,1,FALSE),"NO")</f>
        <v>NO</v>
      </c>
      <c r="AN533" s="58"/>
      <c r="AO533" s="58"/>
      <c r="AP533" s="58"/>
    </row>
    <row r="534" spans="1:42" s="57" customFormat="1" ht="27" customHeight="1" x14ac:dyDescent="0.25">
      <c r="A534" s="91"/>
      <c r="B534" s="106"/>
      <c r="C534" s="92"/>
      <c r="D534" s="112"/>
      <c r="E534" s="92"/>
      <c r="F534" s="93"/>
      <c r="G534" s="94"/>
      <c r="H534" s="95"/>
      <c r="I534" s="96"/>
      <c r="J534" s="97" t="str">
        <f>IF(ISERROR(VLOOKUP(I534,Eje_Pilar!$C$2:$E$47,2,FALSE))," ",VLOOKUP(I534,Eje_Pilar!$C$2:$E$47,2,FALSE))</f>
        <v xml:space="preserve"> </v>
      </c>
      <c r="K534" s="97" t="str">
        <f>IF(ISERROR(VLOOKUP(I534,Eje_Pilar!$C$2:$E$47,3,FALSE))," ",VLOOKUP(I534,Eje_Pilar!$C$2:$E$47,3,FALSE))</f>
        <v xml:space="preserve"> </v>
      </c>
      <c r="L534" s="98"/>
      <c r="M534" s="91"/>
      <c r="N534" s="94"/>
      <c r="O534" s="100"/>
      <c r="P534" s="101"/>
      <c r="Q534" s="102"/>
      <c r="R534" s="103"/>
      <c r="S534" s="100"/>
      <c r="T534" s="104">
        <f t="shared" ref="T534" si="1034">+O534+Q534+S534</f>
        <v>0</v>
      </c>
      <c r="U534" s="132"/>
      <c r="V534" s="105"/>
      <c r="W534" s="105"/>
      <c r="X534" s="105"/>
      <c r="Y534" s="106"/>
      <c r="Z534" s="106"/>
      <c r="AA534" s="107"/>
      <c r="AB534" s="91"/>
      <c r="AC534" s="91"/>
      <c r="AD534" s="91"/>
      <c r="AE534" s="91"/>
      <c r="AF534" s="108" t="str">
        <f t="shared" si="1004"/>
        <v>-</v>
      </c>
      <c r="AG534" s="109"/>
      <c r="AH534" s="130">
        <f>IF(SUMPRODUCT((A$14:A534=A534)*(B$14:B534=B534)*(C$14:C534=C534))&gt;1,0,1)</f>
        <v>0</v>
      </c>
      <c r="AI534" s="110" t="str">
        <f t="shared" ref="AI534" si="1035">IFERROR(VLOOKUP(D534,tipo,1,FALSE),"NO")</f>
        <v>NO</v>
      </c>
      <c r="AJ534" s="110" t="str">
        <f t="shared" ref="AJ534" si="1036">IFERROR(VLOOKUP(E534,modal,1,FALSE),"NO")</f>
        <v>NO</v>
      </c>
      <c r="AK534" s="111" t="str">
        <f>IFERROR(VLOOKUP(F534,Tipo!$C$12:$C$27,1,FALSE),"NO")</f>
        <v>NO</v>
      </c>
      <c r="AL534" s="110" t="str">
        <f t="shared" ref="AL534" si="1037">IFERROR(VLOOKUP(H534,afectacion,1,FALSE),"NO")</f>
        <v>NO</v>
      </c>
      <c r="AM534" s="110" t="str">
        <f t="shared" ref="AM534" si="1038">IFERROR(VLOOKUP(I534,programa,1,FALSE),"NO")</f>
        <v>NO</v>
      </c>
      <c r="AN534" s="58"/>
      <c r="AO534" s="58"/>
      <c r="AP534" s="58"/>
    </row>
    <row r="535" spans="1:42" s="57" customFormat="1" ht="27" customHeight="1" x14ac:dyDescent="0.25">
      <c r="A535" s="91"/>
      <c r="B535" s="106"/>
      <c r="C535" s="92"/>
      <c r="D535" s="112"/>
      <c r="E535" s="92"/>
      <c r="F535" s="93"/>
      <c r="G535" s="94"/>
      <c r="H535" s="95"/>
      <c r="I535" s="96"/>
      <c r="J535" s="97" t="str">
        <f>IF(ISERROR(VLOOKUP(I535,Eje_Pilar!$C$2:$E$47,2,FALSE))," ",VLOOKUP(I535,Eje_Pilar!$C$2:$E$47,2,FALSE))</f>
        <v xml:space="preserve"> </v>
      </c>
      <c r="K535" s="97" t="str">
        <f>IF(ISERROR(VLOOKUP(I535,Eje_Pilar!$C$2:$E$47,3,FALSE))," ",VLOOKUP(I535,Eje_Pilar!$C$2:$E$47,3,FALSE))</f>
        <v xml:space="preserve"> </v>
      </c>
      <c r="L535" s="98"/>
      <c r="M535" s="91"/>
      <c r="N535" s="94"/>
      <c r="O535" s="100"/>
      <c r="P535" s="101"/>
      <c r="Q535" s="102"/>
      <c r="R535" s="103"/>
      <c r="S535" s="100"/>
      <c r="T535" s="104">
        <f t="shared" ref="T535" si="1039">+O535+Q535+S535</f>
        <v>0</v>
      </c>
      <c r="U535" s="132"/>
      <c r="V535" s="105"/>
      <c r="W535" s="105"/>
      <c r="X535" s="105"/>
      <c r="Y535" s="106"/>
      <c r="Z535" s="106"/>
      <c r="AA535" s="107"/>
      <c r="AB535" s="91"/>
      <c r="AC535" s="91"/>
      <c r="AD535" s="91"/>
      <c r="AE535" s="91"/>
      <c r="AF535" s="108" t="str">
        <f t="shared" si="1004"/>
        <v>-</v>
      </c>
      <c r="AG535" s="109"/>
      <c r="AH535" s="130">
        <f>IF(SUMPRODUCT((A$14:A535=A535)*(B$14:B535=B535)*(C$14:C535=C535))&gt;1,0,1)</f>
        <v>0</v>
      </c>
      <c r="AI535" s="110" t="str">
        <f t="shared" ref="AI535" si="1040">IFERROR(VLOOKUP(D535,tipo,1,FALSE),"NO")</f>
        <v>NO</v>
      </c>
      <c r="AJ535" s="110" t="str">
        <f t="shared" ref="AJ535" si="1041">IFERROR(VLOOKUP(E535,modal,1,FALSE),"NO")</f>
        <v>NO</v>
      </c>
      <c r="AK535" s="111" t="str">
        <f>IFERROR(VLOOKUP(F535,Tipo!$C$12:$C$27,1,FALSE),"NO")</f>
        <v>NO</v>
      </c>
      <c r="AL535" s="110" t="str">
        <f t="shared" ref="AL535" si="1042">IFERROR(VLOOKUP(H535,afectacion,1,FALSE),"NO")</f>
        <v>NO</v>
      </c>
      <c r="AM535" s="110" t="str">
        <f t="shared" ref="AM535" si="1043">IFERROR(VLOOKUP(I535,programa,1,FALSE),"NO")</f>
        <v>NO</v>
      </c>
      <c r="AN535" s="58"/>
      <c r="AO535" s="58"/>
      <c r="AP535" s="58"/>
    </row>
    <row r="536" spans="1:42" s="57" customFormat="1" ht="27" customHeight="1" x14ac:dyDescent="0.25">
      <c r="A536" s="91"/>
      <c r="B536" s="106"/>
      <c r="C536" s="92"/>
      <c r="D536" s="112"/>
      <c r="E536" s="92"/>
      <c r="F536" s="93"/>
      <c r="G536" s="94"/>
      <c r="H536" s="95"/>
      <c r="I536" s="96"/>
      <c r="J536" s="97" t="str">
        <f>IF(ISERROR(VLOOKUP(I536,Eje_Pilar!$C$2:$E$47,2,FALSE))," ",VLOOKUP(I536,Eje_Pilar!$C$2:$E$47,2,FALSE))</f>
        <v xml:space="preserve"> </v>
      </c>
      <c r="K536" s="97" t="str">
        <f>IF(ISERROR(VLOOKUP(I536,Eje_Pilar!$C$2:$E$47,3,FALSE))," ",VLOOKUP(I536,Eje_Pilar!$C$2:$E$47,3,FALSE))</f>
        <v xml:space="preserve"> </v>
      </c>
      <c r="L536" s="98"/>
      <c r="M536" s="91"/>
      <c r="N536" s="94"/>
      <c r="O536" s="100"/>
      <c r="P536" s="101"/>
      <c r="Q536" s="102"/>
      <c r="R536" s="103"/>
      <c r="S536" s="100"/>
      <c r="T536" s="104">
        <f t="shared" ref="T536" si="1044">+O536+Q536+S536</f>
        <v>0</v>
      </c>
      <c r="U536" s="132"/>
      <c r="V536" s="105"/>
      <c r="W536" s="105"/>
      <c r="X536" s="105"/>
      <c r="Y536" s="106"/>
      <c r="Z536" s="106"/>
      <c r="AA536" s="107"/>
      <c r="AB536" s="91"/>
      <c r="AC536" s="91"/>
      <c r="AD536" s="91"/>
      <c r="AE536" s="91"/>
      <c r="AF536" s="108" t="str">
        <f t="shared" si="1004"/>
        <v>-</v>
      </c>
      <c r="AG536" s="109"/>
      <c r="AH536" s="130">
        <f>IF(SUMPRODUCT((A$14:A536=A536)*(B$14:B536=B536)*(C$14:C536=C536))&gt;1,0,1)</f>
        <v>0</v>
      </c>
      <c r="AI536" s="110" t="str">
        <f t="shared" ref="AI536" si="1045">IFERROR(VLOOKUP(D536,tipo,1,FALSE),"NO")</f>
        <v>NO</v>
      </c>
      <c r="AJ536" s="110" t="str">
        <f t="shared" ref="AJ536" si="1046">IFERROR(VLOOKUP(E536,modal,1,FALSE),"NO")</f>
        <v>NO</v>
      </c>
      <c r="AK536" s="111" t="str">
        <f>IFERROR(VLOOKUP(F536,Tipo!$C$12:$C$27,1,FALSE),"NO")</f>
        <v>NO</v>
      </c>
      <c r="AL536" s="110" t="str">
        <f t="shared" ref="AL536" si="1047">IFERROR(VLOOKUP(H536,afectacion,1,FALSE),"NO")</f>
        <v>NO</v>
      </c>
      <c r="AM536" s="110" t="str">
        <f t="shared" ref="AM536" si="1048">IFERROR(VLOOKUP(I536,programa,1,FALSE),"NO")</f>
        <v>NO</v>
      </c>
      <c r="AN536" s="58"/>
      <c r="AO536" s="58"/>
      <c r="AP536" s="58"/>
    </row>
    <row r="537" spans="1:42" s="57" customFormat="1" ht="27" customHeight="1" x14ac:dyDescent="0.25">
      <c r="A537" s="91"/>
      <c r="B537" s="106"/>
      <c r="C537" s="92"/>
      <c r="D537" s="112"/>
      <c r="E537" s="92"/>
      <c r="F537" s="93"/>
      <c r="G537" s="94"/>
      <c r="H537" s="95"/>
      <c r="I537" s="96"/>
      <c r="J537" s="97" t="str">
        <f>IF(ISERROR(VLOOKUP(I537,Eje_Pilar!$C$2:$E$47,2,FALSE))," ",VLOOKUP(I537,Eje_Pilar!$C$2:$E$47,2,FALSE))</f>
        <v xml:space="preserve"> </v>
      </c>
      <c r="K537" s="97" t="str">
        <f>IF(ISERROR(VLOOKUP(I537,Eje_Pilar!$C$2:$E$47,3,FALSE))," ",VLOOKUP(I537,Eje_Pilar!$C$2:$E$47,3,FALSE))</f>
        <v xml:space="preserve"> </v>
      </c>
      <c r="L537" s="98"/>
      <c r="M537" s="91"/>
      <c r="N537" s="94"/>
      <c r="O537" s="100"/>
      <c r="P537" s="101"/>
      <c r="Q537" s="102"/>
      <c r="R537" s="103"/>
      <c r="S537" s="100"/>
      <c r="T537" s="104">
        <f t="shared" ref="T537" si="1049">+O537+Q537+S537</f>
        <v>0</v>
      </c>
      <c r="U537" s="132"/>
      <c r="V537" s="105"/>
      <c r="W537" s="105"/>
      <c r="X537" s="105"/>
      <c r="Y537" s="106"/>
      <c r="Z537" s="106"/>
      <c r="AA537" s="107"/>
      <c r="AB537" s="91"/>
      <c r="AC537" s="91"/>
      <c r="AD537" s="91"/>
      <c r="AE537" s="91"/>
      <c r="AF537" s="108" t="str">
        <f t="shared" si="1004"/>
        <v>-</v>
      </c>
      <c r="AG537" s="109"/>
      <c r="AH537" s="130">
        <f>IF(SUMPRODUCT((A$14:A537=A537)*(B$14:B537=B537)*(C$14:C537=C537))&gt;1,0,1)</f>
        <v>0</v>
      </c>
      <c r="AI537" s="110" t="str">
        <f t="shared" ref="AI537" si="1050">IFERROR(VLOOKUP(D537,tipo,1,FALSE),"NO")</f>
        <v>NO</v>
      </c>
      <c r="AJ537" s="110" t="str">
        <f t="shared" ref="AJ537" si="1051">IFERROR(VLOOKUP(E537,modal,1,FALSE),"NO")</f>
        <v>NO</v>
      </c>
      <c r="AK537" s="111" t="str">
        <f>IFERROR(VLOOKUP(F537,Tipo!$C$12:$C$27,1,FALSE),"NO")</f>
        <v>NO</v>
      </c>
      <c r="AL537" s="110" t="str">
        <f t="shared" ref="AL537" si="1052">IFERROR(VLOOKUP(H537,afectacion,1,FALSE),"NO")</f>
        <v>NO</v>
      </c>
      <c r="AM537" s="110" t="str">
        <f t="shared" ref="AM537" si="1053">IFERROR(VLOOKUP(I537,programa,1,FALSE),"NO")</f>
        <v>NO</v>
      </c>
      <c r="AN537" s="58"/>
      <c r="AO537" s="58"/>
      <c r="AP537" s="58"/>
    </row>
    <row r="538" spans="1:42" s="57" customFormat="1" ht="27" customHeight="1" x14ac:dyDescent="0.25">
      <c r="A538" s="91"/>
      <c r="B538" s="106"/>
      <c r="C538" s="92"/>
      <c r="D538" s="112"/>
      <c r="E538" s="92"/>
      <c r="F538" s="93"/>
      <c r="G538" s="94"/>
      <c r="H538" s="95"/>
      <c r="I538" s="96"/>
      <c r="J538" s="97" t="str">
        <f>IF(ISERROR(VLOOKUP(I538,Eje_Pilar!$C$2:$E$47,2,FALSE))," ",VLOOKUP(I538,Eje_Pilar!$C$2:$E$47,2,FALSE))</f>
        <v xml:space="preserve"> </v>
      </c>
      <c r="K538" s="97" t="str">
        <f>IF(ISERROR(VLOOKUP(I538,Eje_Pilar!$C$2:$E$47,3,FALSE))," ",VLOOKUP(I538,Eje_Pilar!$C$2:$E$47,3,FALSE))</f>
        <v xml:space="preserve"> </v>
      </c>
      <c r="L538" s="98"/>
      <c r="M538" s="91"/>
      <c r="N538" s="94"/>
      <c r="O538" s="100"/>
      <c r="P538" s="101"/>
      <c r="Q538" s="102"/>
      <c r="R538" s="103"/>
      <c r="S538" s="100"/>
      <c r="T538" s="104">
        <f t="shared" ref="T538" si="1054">+O538+Q538+S538</f>
        <v>0</v>
      </c>
      <c r="U538" s="132"/>
      <c r="V538" s="105"/>
      <c r="W538" s="105"/>
      <c r="X538" s="105"/>
      <c r="Y538" s="106"/>
      <c r="Z538" s="106"/>
      <c r="AA538" s="107"/>
      <c r="AB538" s="91"/>
      <c r="AC538" s="91"/>
      <c r="AD538" s="91"/>
      <c r="AE538" s="91"/>
      <c r="AF538" s="108" t="str">
        <f t="shared" si="1004"/>
        <v>-</v>
      </c>
      <c r="AG538" s="109"/>
      <c r="AH538" s="130">
        <f>IF(SUMPRODUCT((A$14:A538=A538)*(B$14:B538=B538)*(C$14:C538=C538))&gt;1,0,1)</f>
        <v>0</v>
      </c>
      <c r="AI538" s="110" t="str">
        <f t="shared" ref="AI538" si="1055">IFERROR(VLOOKUP(D538,tipo,1,FALSE),"NO")</f>
        <v>NO</v>
      </c>
      <c r="AJ538" s="110" t="str">
        <f t="shared" ref="AJ538" si="1056">IFERROR(VLOOKUP(E538,modal,1,FALSE),"NO")</f>
        <v>NO</v>
      </c>
      <c r="AK538" s="111" t="str">
        <f>IFERROR(VLOOKUP(F538,Tipo!$C$12:$C$27,1,FALSE),"NO")</f>
        <v>NO</v>
      </c>
      <c r="AL538" s="110" t="str">
        <f t="shared" ref="AL538" si="1057">IFERROR(VLOOKUP(H538,afectacion,1,FALSE),"NO")</f>
        <v>NO</v>
      </c>
      <c r="AM538" s="110" t="str">
        <f t="shared" ref="AM538" si="1058">IFERROR(VLOOKUP(I538,programa,1,FALSE),"NO")</f>
        <v>NO</v>
      </c>
      <c r="AN538" s="58"/>
      <c r="AO538" s="58"/>
      <c r="AP538" s="58"/>
    </row>
    <row r="539" spans="1:42" s="57" customFormat="1" ht="27" customHeight="1" x14ac:dyDescent="0.25">
      <c r="A539" s="91"/>
      <c r="B539" s="106"/>
      <c r="C539" s="92"/>
      <c r="D539" s="112"/>
      <c r="E539" s="92"/>
      <c r="F539" s="93"/>
      <c r="G539" s="94"/>
      <c r="H539" s="95"/>
      <c r="I539" s="96"/>
      <c r="J539" s="97" t="str">
        <f>IF(ISERROR(VLOOKUP(I539,Eje_Pilar!$C$2:$E$47,2,FALSE))," ",VLOOKUP(I539,Eje_Pilar!$C$2:$E$47,2,FALSE))</f>
        <v xml:space="preserve"> </v>
      </c>
      <c r="K539" s="97" t="str">
        <f>IF(ISERROR(VLOOKUP(I539,Eje_Pilar!$C$2:$E$47,3,FALSE))," ",VLOOKUP(I539,Eje_Pilar!$C$2:$E$47,3,FALSE))</f>
        <v xml:space="preserve"> </v>
      </c>
      <c r="L539" s="98"/>
      <c r="M539" s="91"/>
      <c r="N539" s="94"/>
      <c r="O539" s="100"/>
      <c r="P539" s="101"/>
      <c r="Q539" s="102"/>
      <c r="R539" s="103"/>
      <c r="S539" s="100"/>
      <c r="T539" s="104">
        <f t="shared" ref="T539" si="1059">+O539+Q539+S539</f>
        <v>0</v>
      </c>
      <c r="U539" s="132"/>
      <c r="V539" s="105"/>
      <c r="W539" s="105"/>
      <c r="X539" s="105"/>
      <c r="Y539" s="106"/>
      <c r="Z539" s="106"/>
      <c r="AA539" s="107"/>
      <c r="AB539" s="91"/>
      <c r="AC539" s="91"/>
      <c r="AD539" s="91"/>
      <c r="AE539" s="91"/>
      <c r="AF539" s="108" t="str">
        <f t="shared" si="1004"/>
        <v>-</v>
      </c>
      <c r="AG539" s="109"/>
      <c r="AH539" s="130">
        <f>IF(SUMPRODUCT((A$14:A539=A539)*(B$14:B539=B539)*(C$14:C539=C539))&gt;1,0,1)</f>
        <v>0</v>
      </c>
      <c r="AI539" s="110" t="str">
        <f t="shared" ref="AI539" si="1060">IFERROR(VLOOKUP(D539,tipo,1,FALSE),"NO")</f>
        <v>NO</v>
      </c>
      <c r="AJ539" s="110" t="str">
        <f t="shared" ref="AJ539" si="1061">IFERROR(VLOOKUP(E539,modal,1,FALSE),"NO")</f>
        <v>NO</v>
      </c>
      <c r="AK539" s="111" t="str">
        <f>IFERROR(VLOOKUP(F539,Tipo!$C$12:$C$27,1,FALSE),"NO")</f>
        <v>NO</v>
      </c>
      <c r="AL539" s="110" t="str">
        <f t="shared" ref="AL539" si="1062">IFERROR(VLOOKUP(H539,afectacion,1,FALSE),"NO")</f>
        <v>NO</v>
      </c>
      <c r="AM539" s="110" t="str">
        <f t="shared" ref="AM539" si="1063">IFERROR(VLOOKUP(I539,programa,1,FALSE),"NO")</f>
        <v>NO</v>
      </c>
      <c r="AN539" s="58"/>
      <c r="AO539" s="58"/>
      <c r="AP539" s="58"/>
    </row>
    <row r="540" spans="1:42" s="57" customFormat="1" ht="27" customHeight="1" x14ac:dyDescent="0.25">
      <c r="A540" s="91"/>
      <c r="B540" s="106"/>
      <c r="C540" s="92"/>
      <c r="D540" s="112"/>
      <c r="E540" s="92"/>
      <c r="F540" s="93"/>
      <c r="G540" s="94"/>
      <c r="H540" s="95"/>
      <c r="I540" s="96"/>
      <c r="J540" s="97" t="str">
        <f>IF(ISERROR(VLOOKUP(I540,Eje_Pilar!$C$2:$E$47,2,FALSE))," ",VLOOKUP(I540,Eje_Pilar!$C$2:$E$47,2,FALSE))</f>
        <v xml:space="preserve"> </v>
      </c>
      <c r="K540" s="97" t="str">
        <f>IF(ISERROR(VLOOKUP(I540,Eje_Pilar!$C$2:$E$47,3,FALSE))," ",VLOOKUP(I540,Eje_Pilar!$C$2:$E$47,3,FALSE))</f>
        <v xml:space="preserve"> </v>
      </c>
      <c r="L540" s="98"/>
      <c r="M540" s="91"/>
      <c r="N540" s="94"/>
      <c r="O540" s="100"/>
      <c r="P540" s="101"/>
      <c r="Q540" s="102"/>
      <c r="R540" s="103"/>
      <c r="S540" s="100"/>
      <c r="T540" s="104">
        <f t="shared" ref="T540" si="1064">+O540+Q540+S540</f>
        <v>0</v>
      </c>
      <c r="U540" s="132"/>
      <c r="V540" s="105"/>
      <c r="W540" s="105"/>
      <c r="X540" s="105"/>
      <c r="Y540" s="106"/>
      <c r="Z540" s="106"/>
      <c r="AA540" s="107"/>
      <c r="AB540" s="91"/>
      <c r="AC540" s="91"/>
      <c r="AD540" s="91"/>
      <c r="AE540" s="91"/>
      <c r="AF540" s="108" t="str">
        <f t="shared" si="1004"/>
        <v>-</v>
      </c>
      <c r="AG540" s="109"/>
      <c r="AH540" s="130">
        <f>IF(SUMPRODUCT((A$14:A540=A540)*(B$14:B540=B540)*(C$14:C540=C540))&gt;1,0,1)</f>
        <v>0</v>
      </c>
      <c r="AI540" s="110" t="str">
        <f t="shared" ref="AI540" si="1065">IFERROR(VLOOKUP(D540,tipo,1,FALSE),"NO")</f>
        <v>NO</v>
      </c>
      <c r="AJ540" s="110" t="str">
        <f t="shared" ref="AJ540" si="1066">IFERROR(VLOOKUP(E540,modal,1,FALSE),"NO")</f>
        <v>NO</v>
      </c>
      <c r="AK540" s="111" t="str">
        <f>IFERROR(VLOOKUP(F540,Tipo!$C$12:$C$27,1,FALSE),"NO")</f>
        <v>NO</v>
      </c>
      <c r="AL540" s="110" t="str">
        <f t="shared" ref="AL540" si="1067">IFERROR(VLOOKUP(H540,afectacion,1,FALSE),"NO")</f>
        <v>NO</v>
      </c>
      <c r="AM540" s="110" t="str">
        <f t="shared" ref="AM540" si="1068">IFERROR(VLOOKUP(I540,programa,1,FALSE),"NO")</f>
        <v>NO</v>
      </c>
      <c r="AN540" s="58"/>
      <c r="AO540" s="58"/>
      <c r="AP540" s="58"/>
    </row>
    <row r="541" spans="1:42" s="57" customFormat="1" ht="27" customHeight="1" x14ac:dyDescent="0.25">
      <c r="A541" s="91"/>
      <c r="B541" s="106"/>
      <c r="C541" s="92"/>
      <c r="D541" s="112"/>
      <c r="E541" s="92"/>
      <c r="F541" s="93"/>
      <c r="G541" s="94"/>
      <c r="H541" s="95"/>
      <c r="I541" s="96"/>
      <c r="J541" s="97" t="str">
        <f>IF(ISERROR(VLOOKUP(I541,Eje_Pilar!$C$2:$E$47,2,FALSE))," ",VLOOKUP(I541,Eje_Pilar!$C$2:$E$47,2,FALSE))</f>
        <v xml:space="preserve"> </v>
      </c>
      <c r="K541" s="97" t="str">
        <f>IF(ISERROR(VLOOKUP(I541,Eje_Pilar!$C$2:$E$47,3,FALSE))," ",VLOOKUP(I541,Eje_Pilar!$C$2:$E$47,3,FALSE))</f>
        <v xml:space="preserve"> </v>
      </c>
      <c r="L541" s="98"/>
      <c r="M541" s="91"/>
      <c r="N541" s="94"/>
      <c r="O541" s="100"/>
      <c r="P541" s="101"/>
      <c r="Q541" s="102"/>
      <c r="R541" s="103"/>
      <c r="S541" s="100"/>
      <c r="T541" s="104">
        <f t="shared" ref="T541" si="1069">+O541+Q541+S541</f>
        <v>0</v>
      </c>
      <c r="U541" s="132"/>
      <c r="V541" s="105"/>
      <c r="W541" s="105"/>
      <c r="X541" s="105"/>
      <c r="Y541" s="106"/>
      <c r="Z541" s="106"/>
      <c r="AA541" s="107"/>
      <c r="AB541" s="91"/>
      <c r="AC541" s="91"/>
      <c r="AD541" s="91"/>
      <c r="AE541" s="91"/>
      <c r="AF541" s="108" t="str">
        <f t="shared" si="1004"/>
        <v>-</v>
      </c>
      <c r="AG541" s="109"/>
      <c r="AH541" s="130">
        <f>IF(SUMPRODUCT((A$14:A541=A541)*(B$14:B541=B541)*(C$14:C541=C541))&gt;1,0,1)</f>
        <v>0</v>
      </c>
      <c r="AI541" s="110" t="str">
        <f t="shared" ref="AI541" si="1070">IFERROR(VLOOKUP(D541,tipo,1,FALSE),"NO")</f>
        <v>NO</v>
      </c>
      <c r="AJ541" s="110" t="str">
        <f t="shared" ref="AJ541" si="1071">IFERROR(VLOOKUP(E541,modal,1,FALSE),"NO")</f>
        <v>NO</v>
      </c>
      <c r="AK541" s="111" t="str">
        <f>IFERROR(VLOOKUP(F541,Tipo!$C$12:$C$27,1,FALSE),"NO")</f>
        <v>NO</v>
      </c>
      <c r="AL541" s="110" t="str">
        <f t="shared" ref="AL541" si="1072">IFERROR(VLOOKUP(H541,afectacion,1,FALSE),"NO")</f>
        <v>NO</v>
      </c>
      <c r="AM541" s="110" t="str">
        <f t="shared" ref="AM541" si="1073">IFERROR(VLOOKUP(I541,programa,1,FALSE),"NO")</f>
        <v>NO</v>
      </c>
      <c r="AN541" s="58"/>
      <c r="AO541" s="58"/>
      <c r="AP541" s="58"/>
    </row>
    <row r="542" spans="1:42" s="57" customFormat="1" ht="27" customHeight="1" x14ac:dyDescent="0.25">
      <c r="A542" s="91"/>
      <c r="B542" s="106"/>
      <c r="C542" s="92"/>
      <c r="D542" s="112"/>
      <c r="E542" s="92"/>
      <c r="F542" s="93"/>
      <c r="G542" s="94"/>
      <c r="H542" s="95"/>
      <c r="I542" s="96"/>
      <c r="J542" s="97" t="str">
        <f>IF(ISERROR(VLOOKUP(I542,Eje_Pilar!$C$2:$E$47,2,FALSE))," ",VLOOKUP(I542,Eje_Pilar!$C$2:$E$47,2,FALSE))</f>
        <v xml:space="preserve"> </v>
      </c>
      <c r="K542" s="97" t="str">
        <f>IF(ISERROR(VLOOKUP(I542,Eje_Pilar!$C$2:$E$47,3,FALSE))," ",VLOOKUP(I542,Eje_Pilar!$C$2:$E$47,3,FALSE))</f>
        <v xml:space="preserve"> </v>
      </c>
      <c r="L542" s="98"/>
      <c r="M542" s="91"/>
      <c r="N542" s="94"/>
      <c r="O542" s="100"/>
      <c r="P542" s="101"/>
      <c r="Q542" s="102"/>
      <c r="R542" s="103"/>
      <c r="S542" s="100"/>
      <c r="T542" s="104">
        <f t="shared" ref="T542" si="1074">+O542+Q542+S542</f>
        <v>0</v>
      </c>
      <c r="U542" s="132"/>
      <c r="V542" s="105"/>
      <c r="W542" s="105"/>
      <c r="X542" s="105"/>
      <c r="Y542" s="106"/>
      <c r="Z542" s="106"/>
      <c r="AA542" s="107"/>
      <c r="AB542" s="91"/>
      <c r="AC542" s="91"/>
      <c r="AD542" s="91"/>
      <c r="AE542" s="91"/>
      <c r="AF542" s="108" t="str">
        <f t="shared" si="1004"/>
        <v>-</v>
      </c>
      <c r="AG542" s="109"/>
      <c r="AH542" s="130">
        <f>IF(SUMPRODUCT((A$14:A542=A542)*(B$14:B542=B542)*(C$14:C542=C542))&gt;1,0,1)</f>
        <v>0</v>
      </c>
      <c r="AI542" s="110" t="str">
        <f t="shared" ref="AI542" si="1075">IFERROR(VLOOKUP(D542,tipo,1,FALSE),"NO")</f>
        <v>NO</v>
      </c>
      <c r="AJ542" s="110" t="str">
        <f t="shared" ref="AJ542" si="1076">IFERROR(VLOOKUP(E542,modal,1,FALSE),"NO")</f>
        <v>NO</v>
      </c>
      <c r="AK542" s="111" t="str">
        <f>IFERROR(VLOOKUP(F542,Tipo!$C$12:$C$27,1,FALSE),"NO")</f>
        <v>NO</v>
      </c>
      <c r="AL542" s="110" t="str">
        <f t="shared" ref="AL542" si="1077">IFERROR(VLOOKUP(H542,afectacion,1,FALSE),"NO")</f>
        <v>NO</v>
      </c>
      <c r="AM542" s="110" t="str">
        <f t="shared" ref="AM542" si="1078">IFERROR(VLOOKUP(I542,programa,1,FALSE),"NO")</f>
        <v>NO</v>
      </c>
      <c r="AN542" s="58"/>
      <c r="AO542" s="58"/>
      <c r="AP542" s="58"/>
    </row>
    <row r="543" spans="1:42" s="57" customFormat="1" ht="27" customHeight="1" x14ac:dyDescent="0.25">
      <c r="A543" s="91"/>
      <c r="B543" s="106"/>
      <c r="C543" s="92"/>
      <c r="D543" s="112"/>
      <c r="E543" s="92"/>
      <c r="F543" s="93"/>
      <c r="G543" s="94"/>
      <c r="H543" s="95"/>
      <c r="I543" s="96"/>
      <c r="J543" s="97" t="str">
        <f>IF(ISERROR(VLOOKUP(I543,Eje_Pilar!$C$2:$E$47,2,FALSE))," ",VLOOKUP(I543,Eje_Pilar!$C$2:$E$47,2,FALSE))</f>
        <v xml:space="preserve"> </v>
      </c>
      <c r="K543" s="97" t="str">
        <f>IF(ISERROR(VLOOKUP(I543,Eje_Pilar!$C$2:$E$47,3,FALSE))," ",VLOOKUP(I543,Eje_Pilar!$C$2:$E$47,3,FALSE))</f>
        <v xml:space="preserve"> </v>
      </c>
      <c r="L543" s="98"/>
      <c r="M543" s="91"/>
      <c r="N543" s="94"/>
      <c r="O543" s="100"/>
      <c r="P543" s="101"/>
      <c r="Q543" s="102"/>
      <c r="R543" s="103"/>
      <c r="S543" s="100"/>
      <c r="T543" s="104">
        <f t="shared" ref="T543" si="1079">+O543+Q543+S543</f>
        <v>0</v>
      </c>
      <c r="U543" s="132"/>
      <c r="V543" s="105"/>
      <c r="W543" s="105"/>
      <c r="X543" s="105"/>
      <c r="Y543" s="106"/>
      <c r="Z543" s="106"/>
      <c r="AA543" s="107"/>
      <c r="AB543" s="91"/>
      <c r="AC543" s="91"/>
      <c r="AD543" s="91"/>
      <c r="AE543" s="91"/>
      <c r="AF543" s="108" t="str">
        <f t="shared" si="1004"/>
        <v>-</v>
      </c>
      <c r="AG543" s="109"/>
      <c r="AH543" s="130">
        <f>IF(SUMPRODUCT((A$14:A543=A543)*(B$14:B543=B543)*(C$14:C543=C543))&gt;1,0,1)</f>
        <v>0</v>
      </c>
      <c r="AI543" s="110" t="str">
        <f t="shared" ref="AI543" si="1080">IFERROR(VLOOKUP(D543,tipo,1,FALSE),"NO")</f>
        <v>NO</v>
      </c>
      <c r="AJ543" s="110" t="str">
        <f t="shared" ref="AJ543" si="1081">IFERROR(VLOOKUP(E543,modal,1,FALSE),"NO")</f>
        <v>NO</v>
      </c>
      <c r="AK543" s="111" t="str">
        <f>IFERROR(VLOOKUP(F543,Tipo!$C$12:$C$27,1,FALSE),"NO")</f>
        <v>NO</v>
      </c>
      <c r="AL543" s="110" t="str">
        <f t="shared" ref="AL543" si="1082">IFERROR(VLOOKUP(H543,afectacion,1,FALSE),"NO")</f>
        <v>NO</v>
      </c>
      <c r="AM543" s="110" t="str">
        <f t="shared" ref="AM543" si="1083">IFERROR(VLOOKUP(I543,programa,1,FALSE),"NO")</f>
        <v>NO</v>
      </c>
      <c r="AN543" s="58"/>
      <c r="AO543" s="58"/>
      <c r="AP543" s="58"/>
    </row>
    <row r="544" spans="1:42" s="57" customFormat="1" ht="27" customHeight="1" x14ac:dyDescent="0.25">
      <c r="A544" s="91"/>
      <c r="B544" s="106"/>
      <c r="C544" s="92"/>
      <c r="D544" s="112"/>
      <c r="E544" s="92"/>
      <c r="F544" s="93"/>
      <c r="G544" s="94"/>
      <c r="H544" s="95"/>
      <c r="I544" s="96"/>
      <c r="J544" s="97" t="str">
        <f>IF(ISERROR(VLOOKUP(I544,Eje_Pilar!$C$2:$E$47,2,FALSE))," ",VLOOKUP(I544,Eje_Pilar!$C$2:$E$47,2,FALSE))</f>
        <v xml:space="preserve"> </v>
      </c>
      <c r="K544" s="97" t="str">
        <f>IF(ISERROR(VLOOKUP(I544,Eje_Pilar!$C$2:$E$47,3,FALSE))," ",VLOOKUP(I544,Eje_Pilar!$C$2:$E$47,3,FALSE))</f>
        <v xml:space="preserve"> </v>
      </c>
      <c r="L544" s="98"/>
      <c r="M544" s="91"/>
      <c r="N544" s="94"/>
      <c r="O544" s="100"/>
      <c r="P544" s="101"/>
      <c r="Q544" s="102"/>
      <c r="R544" s="103"/>
      <c r="S544" s="100"/>
      <c r="T544" s="104">
        <f t="shared" ref="T544" si="1084">+O544+Q544+S544</f>
        <v>0</v>
      </c>
      <c r="U544" s="132"/>
      <c r="V544" s="105"/>
      <c r="W544" s="105"/>
      <c r="X544" s="105"/>
      <c r="Y544" s="106"/>
      <c r="Z544" s="106"/>
      <c r="AA544" s="107"/>
      <c r="AB544" s="91"/>
      <c r="AC544" s="91"/>
      <c r="AD544" s="91"/>
      <c r="AE544" s="91"/>
      <c r="AF544" s="108" t="str">
        <f t="shared" si="1004"/>
        <v>-</v>
      </c>
      <c r="AG544" s="109"/>
      <c r="AH544" s="130">
        <f>IF(SUMPRODUCT((A$14:A544=A544)*(B$14:B544=B544)*(C$14:C544=C544))&gt;1,0,1)</f>
        <v>0</v>
      </c>
      <c r="AI544" s="110" t="str">
        <f t="shared" ref="AI544" si="1085">IFERROR(VLOOKUP(D544,tipo,1,FALSE),"NO")</f>
        <v>NO</v>
      </c>
      <c r="AJ544" s="110" t="str">
        <f t="shared" ref="AJ544" si="1086">IFERROR(VLOOKUP(E544,modal,1,FALSE),"NO")</f>
        <v>NO</v>
      </c>
      <c r="AK544" s="111" t="str">
        <f>IFERROR(VLOOKUP(F544,Tipo!$C$12:$C$27,1,FALSE),"NO")</f>
        <v>NO</v>
      </c>
      <c r="AL544" s="110" t="str">
        <f t="shared" ref="AL544" si="1087">IFERROR(VLOOKUP(H544,afectacion,1,FALSE),"NO")</f>
        <v>NO</v>
      </c>
      <c r="AM544" s="110" t="str">
        <f t="shared" ref="AM544" si="1088">IFERROR(VLOOKUP(I544,programa,1,FALSE),"NO")</f>
        <v>NO</v>
      </c>
      <c r="AN544" s="58"/>
      <c r="AO544" s="58"/>
      <c r="AP544" s="58"/>
    </row>
    <row r="545" spans="1:42" s="57" customFormat="1" ht="27" customHeight="1" x14ac:dyDescent="0.25">
      <c r="A545" s="91"/>
      <c r="B545" s="106"/>
      <c r="C545" s="92"/>
      <c r="D545" s="112"/>
      <c r="E545" s="92"/>
      <c r="F545" s="93"/>
      <c r="G545" s="94"/>
      <c r="H545" s="95"/>
      <c r="I545" s="96"/>
      <c r="J545" s="97" t="str">
        <f>IF(ISERROR(VLOOKUP(I545,Eje_Pilar!$C$2:$E$47,2,FALSE))," ",VLOOKUP(I545,Eje_Pilar!$C$2:$E$47,2,FALSE))</f>
        <v xml:space="preserve"> </v>
      </c>
      <c r="K545" s="97" t="str">
        <f>IF(ISERROR(VLOOKUP(I545,Eje_Pilar!$C$2:$E$47,3,FALSE))," ",VLOOKUP(I545,Eje_Pilar!$C$2:$E$47,3,FALSE))</f>
        <v xml:space="preserve"> </v>
      </c>
      <c r="L545" s="98"/>
      <c r="M545" s="91"/>
      <c r="N545" s="94"/>
      <c r="O545" s="100"/>
      <c r="P545" s="101"/>
      <c r="Q545" s="102"/>
      <c r="R545" s="103"/>
      <c r="S545" s="100"/>
      <c r="T545" s="104">
        <f t="shared" ref="T545" si="1089">+O545+Q545+S545</f>
        <v>0</v>
      </c>
      <c r="U545" s="132"/>
      <c r="V545" s="105"/>
      <c r="W545" s="105"/>
      <c r="X545" s="105"/>
      <c r="Y545" s="106"/>
      <c r="Z545" s="106"/>
      <c r="AA545" s="107"/>
      <c r="AB545" s="91"/>
      <c r="AC545" s="91"/>
      <c r="AD545" s="91"/>
      <c r="AE545" s="91"/>
      <c r="AF545" s="108" t="str">
        <f t="shared" si="1004"/>
        <v>-</v>
      </c>
      <c r="AG545" s="109"/>
      <c r="AH545" s="130">
        <f>IF(SUMPRODUCT((A$14:A545=A545)*(B$14:B545=B545)*(C$14:C545=C545))&gt;1,0,1)</f>
        <v>0</v>
      </c>
      <c r="AI545" s="110" t="str">
        <f t="shared" ref="AI545" si="1090">IFERROR(VLOOKUP(D545,tipo,1,FALSE),"NO")</f>
        <v>NO</v>
      </c>
      <c r="AJ545" s="110" t="str">
        <f t="shared" ref="AJ545" si="1091">IFERROR(VLOOKUP(E545,modal,1,FALSE),"NO")</f>
        <v>NO</v>
      </c>
      <c r="AK545" s="111" t="str">
        <f>IFERROR(VLOOKUP(F545,Tipo!$C$12:$C$27,1,FALSE),"NO")</f>
        <v>NO</v>
      </c>
      <c r="AL545" s="110" t="str">
        <f t="shared" ref="AL545" si="1092">IFERROR(VLOOKUP(H545,afectacion,1,FALSE),"NO")</f>
        <v>NO</v>
      </c>
      <c r="AM545" s="110" t="str">
        <f t="shared" ref="AM545" si="1093">IFERROR(VLOOKUP(I545,programa,1,FALSE),"NO")</f>
        <v>NO</v>
      </c>
      <c r="AN545" s="58"/>
      <c r="AO545" s="58"/>
      <c r="AP545" s="58"/>
    </row>
    <row r="546" spans="1:42" s="57" customFormat="1" ht="27" customHeight="1" x14ac:dyDescent="0.25">
      <c r="A546" s="91"/>
      <c r="B546" s="106"/>
      <c r="C546" s="92"/>
      <c r="D546" s="112"/>
      <c r="E546" s="92"/>
      <c r="F546" s="93"/>
      <c r="G546" s="94"/>
      <c r="H546" s="95"/>
      <c r="I546" s="96"/>
      <c r="J546" s="97" t="str">
        <f>IF(ISERROR(VLOOKUP(I546,Eje_Pilar!$C$2:$E$47,2,FALSE))," ",VLOOKUP(I546,Eje_Pilar!$C$2:$E$47,2,FALSE))</f>
        <v xml:space="preserve"> </v>
      </c>
      <c r="K546" s="97" t="str">
        <f>IF(ISERROR(VLOOKUP(I546,Eje_Pilar!$C$2:$E$47,3,FALSE))," ",VLOOKUP(I546,Eje_Pilar!$C$2:$E$47,3,FALSE))</f>
        <v xml:space="preserve"> </v>
      </c>
      <c r="L546" s="98"/>
      <c r="M546" s="91"/>
      <c r="N546" s="94"/>
      <c r="O546" s="100"/>
      <c r="P546" s="101"/>
      <c r="Q546" s="102"/>
      <c r="R546" s="103"/>
      <c r="S546" s="100"/>
      <c r="T546" s="104">
        <f t="shared" ref="T546" si="1094">+O546+Q546+S546</f>
        <v>0</v>
      </c>
      <c r="U546" s="132"/>
      <c r="V546" s="105"/>
      <c r="W546" s="105"/>
      <c r="X546" s="105"/>
      <c r="Y546" s="106"/>
      <c r="Z546" s="106"/>
      <c r="AA546" s="107"/>
      <c r="AB546" s="91"/>
      <c r="AC546" s="91"/>
      <c r="AD546" s="91"/>
      <c r="AE546" s="91"/>
      <c r="AF546" s="108" t="str">
        <f t="shared" si="1004"/>
        <v>-</v>
      </c>
      <c r="AG546" s="109"/>
      <c r="AH546" s="130">
        <f>IF(SUMPRODUCT((A$14:A546=A546)*(B$14:B546=B546)*(C$14:C546=C546))&gt;1,0,1)</f>
        <v>0</v>
      </c>
      <c r="AI546" s="110" t="str">
        <f t="shared" ref="AI546" si="1095">IFERROR(VLOOKUP(D546,tipo,1,FALSE),"NO")</f>
        <v>NO</v>
      </c>
      <c r="AJ546" s="110" t="str">
        <f t="shared" ref="AJ546" si="1096">IFERROR(VLOOKUP(E546,modal,1,FALSE),"NO")</f>
        <v>NO</v>
      </c>
      <c r="AK546" s="111" t="str">
        <f>IFERROR(VLOOKUP(F546,Tipo!$C$12:$C$27,1,FALSE),"NO")</f>
        <v>NO</v>
      </c>
      <c r="AL546" s="110" t="str">
        <f t="shared" ref="AL546" si="1097">IFERROR(VLOOKUP(H546,afectacion,1,FALSE),"NO")</f>
        <v>NO</v>
      </c>
      <c r="AM546" s="110" t="str">
        <f t="shared" ref="AM546" si="1098">IFERROR(VLOOKUP(I546,programa,1,FALSE),"NO")</f>
        <v>NO</v>
      </c>
      <c r="AN546" s="58"/>
      <c r="AO546" s="58"/>
      <c r="AP546" s="58"/>
    </row>
    <row r="547" spans="1:42" s="57" customFormat="1" ht="27" customHeight="1" x14ac:dyDescent="0.25">
      <c r="A547" s="91"/>
      <c r="B547" s="106"/>
      <c r="C547" s="92"/>
      <c r="D547" s="112"/>
      <c r="E547" s="92"/>
      <c r="F547" s="93"/>
      <c r="G547" s="94"/>
      <c r="H547" s="95"/>
      <c r="I547" s="96"/>
      <c r="J547" s="97" t="str">
        <f>IF(ISERROR(VLOOKUP(I547,Eje_Pilar!$C$2:$E$47,2,FALSE))," ",VLOOKUP(I547,Eje_Pilar!$C$2:$E$47,2,FALSE))</f>
        <v xml:space="preserve"> </v>
      </c>
      <c r="K547" s="97" t="str">
        <f>IF(ISERROR(VLOOKUP(I547,Eje_Pilar!$C$2:$E$47,3,FALSE))," ",VLOOKUP(I547,Eje_Pilar!$C$2:$E$47,3,FALSE))</f>
        <v xml:space="preserve"> </v>
      </c>
      <c r="L547" s="98"/>
      <c r="M547" s="91"/>
      <c r="N547" s="94"/>
      <c r="O547" s="100"/>
      <c r="P547" s="101"/>
      <c r="Q547" s="102"/>
      <c r="R547" s="103"/>
      <c r="S547" s="100"/>
      <c r="T547" s="104">
        <f t="shared" ref="T547" si="1099">+O547+Q547+S547</f>
        <v>0</v>
      </c>
      <c r="U547" s="132"/>
      <c r="V547" s="105"/>
      <c r="W547" s="105"/>
      <c r="X547" s="105"/>
      <c r="Y547" s="106"/>
      <c r="Z547" s="106"/>
      <c r="AA547" s="107"/>
      <c r="AB547" s="91"/>
      <c r="AC547" s="91"/>
      <c r="AD547" s="91"/>
      <c r="AE547" s="91"/>
      <c r="AF547" s="108" t="str">
        <f t="shared" si="1004"/>
        <v>-</v>
      </c>
      <c r="AG547" s="109"/>
      <c r="AH547" s="130">
        <f>IF(SUMPRODUCT((A$14:A547=A547)*(B$14:B547=B547)*(C$14:C547=C547))&gt;1,0,1)</f>
        <v>0</v>
      </c>
      <c r="AI547" s="110" t="str">
        <f t="shared" ref="AI547" si="1100">IFERROR(VLOOKUP(D547,tipo,1,FALSE),"NO")</f>
        <v>NO</v>
      </c>
      <c r="AJ547" s="110" t="str">
        <f t="shared" ref="AJ547" si="1101">IFERROR(VLOOKUP(E547,modal,1,FALSE),"NO")</f>
        <v>NO</v>
      </c>
      <c r="AK547" s="111" t="str">
        <f>IFERROR(VLOOKUP(F547,Tipo!$C$12:$C$27,1,FALSE),"NO")</f>
        <v>NO</v>
      </c>
      <c r="AL547" s="110" t="str">
        <f t="shared" ref="AL547" si="1102">IFERROR(VLOOKUP(H547,afectacion,1,FALSE),"NO")</f>
        <v>NO</v>
      </c>
      <c r="AM547" s="110" t="str">
        <f t="shared" ref="AM547" si="1103">IFERROR(VLOOKUP(I547,programa,1,FALSE),"NO")</f>
        <v>NO</v>
      </c>
      <c r="AN547" s="58"/>
      <c r="AO547" s="58"/>
      <c r="AP547" s="58"/>
    </row>
    <row r="548" spans="1:42" s="57" customFormat="1" ht="27" customHeight="1" x14ac:dyDescent="0.25">
      <c r="A548" s="91"/>
      <c r="B548" s="106"/>
      <c r="C548" s="92"/>
      <c r="D548" s="112"/>
      <c r="E548" s="92"/>
      <c r="F548" s="93"/>
      <c r="G548" s="94"/>
      <c r="H548" s="95"/>
      <c r="I548" s="96"/>
      <c r="J548" s="97" t="str">
        <f>IF(ISERROR(VLOOKUP(I548,Eje_Pilar!$C$2:$E$47,2,FALSE))," ",VLOOKUP(I548,Eje_Pilar!$C$2:$E$47,2,FALSE))</f>
        <v xml:space="preserve"> </v>
      </c>
      <c r="K548" s="97" t="str">
        <f>IF(ISERROR(VLOOKUP(I548,Eje_Pilar!$C$2:$E$47,3,FALSE))," ",VLOOKUP(I548,Eje_Pilar!$C$2:$E$47,3,FALSE))</f>
        <v xml:space="preserve"> </v>
      </c>
      <c r="L548" s="98"/>
      <c r="M548" s="91"/>
      <c r="N548" s="94"/>
      <c r="O548" s="100"/>
      <c r="P548" s="101"/>
      <c r="Q548" s="102"/>
      <c r="R548" s="103"/>
      <c r="S548" s="100"/>
      <c r="T548" s="104">
        <f t="shared" ref="T548" si="1104">+O548+Q548+S548</f>
        <v>0</v>
      </c>
      <c r="U548" s="132"/>
      <c r="V548" s="105"/>
      <c r="W548" s="105"/>
      <c r="X548" s="105"/>
      <c r="Y548" s="106"/>
      <c r="Z548" s="106"/>
      <c r="AA548" s="107"/>
      <c r="AB548" s="91"/>
      <c r="AC548" s="91"/>
      <c r="AD548" s="91"/>
      <c r="AE548" s="91"/>
      <c r="AF548" s="108" t="str">
        <f t="shared" si="1004"/>
        <v>-</v>
      </c>
      <c r="AG548" s="109"/>
      <c r="AH548" s="130">
        <f>IF(SUMPRODUCT((A$14:A548=A548)*(B$14:B548=B548)*(C$14:C548=C548))&gt;1,0,1)</f>
        <v>0</v>
      </c>
      <c r="AI548" s="110" t="str">
        <f t="shared" ref="AI548" si="1105">IFERROR(VLOOKUP(D548,tipo,1,FALSE),"NO")</f>
        <v>NO</v>
      </c>
      <c r="AJ548" s="110" t="str">
        <f t="shared" ref="AJ548" si="1106">IFERROR(VLOOKUP(E548,modal,1,FALSE),"NO")</f>
        <v>NO</v>
      </c>
      <c r="AK548" s="111" t="str">
        <f>IFERROR(VLOOKUP(F548,Tipo!$C$12:$C$27,1,FALSE),"NO")</f>
        <v>NO</v>
      </c>
      <c r="AL548" s="110" t="str">
        <f t="shared" ref="AL548" si="1107">IFERROR(VLOOKUP(H548,afectacion,1,FALSE),"NO")</f>
        <v>NO</v>
      </c>
      <c r="AM548" s="110" t="str">
        <f t="shared" ref="AM548" si="1108">IFERROR(VLOOKUP(I548,programa,1,FALSE),"NO")</f>
        <v>NO</v>
      </c>
      <c r="AN548" s="58"/>
      <c r="AO548" s="58"/>
      <c r="AP548" s="58"/>
    </row>
    <row r="549" spans="1:42" s="57" customFormat="1" ht="27" customHeight="1" x14ac:dyDescent="0.25">
      <c r="A549" s="91"/>
      <c r="B549" s="106"/>
      <c r="C549" s="92"/>
      <c r="D549" s="112"/>
      <c r="E549" s="92"/>
      <c r="F549" s="93"/>
      <c r="G549" s="94"/>
      <c r="H549" s="95"/>
      <c r="I549" s="96"/>
      <c r="J549" s="97" t="str">
        <f>IF(ISERROR(VLOOKUP(I549,Eje_Pilar!$C$2:$E$47,2,FALSE))," ",VLOOKUP(I549,Eje_Pilar!$C$2:$E$47,2,FALSE))</f>
        <v xml:space="preserve"> </v>
      </c>
      <c r="K549" s="97" t="str">
        <f>IF(ISERROR(VLOOKUP(I549,Eje_Pilar!$C$2:$E$47,3,FALSE))," ",VLOOKUP(I549,Eje_Pilar!$C$2:$E$47,3,FALSE))</f>
        <v xml:space="preserve"> </v>
      </c>
      <c r="L549" s="98"/>
      <c r="M549" s="91"/>
      <c r="N549" s="94"/>
      <c r="O549" s="100"/>
      <c r="P549" s="101"/>
      <c r="Q549" s="102"/>
      <c r="R549" s="103"/>
      <c r="S549" s="100"/>
      <c r="T549" s="104">
        <f t="shared" ref="T549" si="1109">+O549+Q549+S549</f>
        <v>0</v>
      </c>
      <c r="U549" s="132"/>
      <c r="V549" s="105"/>
      <c r="W549" s="105"/>
      <c r="X549" s="105"/>
      <c r="Y549" s="106"/>
      <c r="Z549" s="106"/>
      <c r="AA549" s="107"/>
      <c r="AB549" s="91"/>
      <c r="AC549" s="91"/>
      <c r="AD549" s="91"/>
      <c r="AE549" s="91"/>
      <c r="AF549" s="108" t="str">
        <f t="shared" si="1004"/>
        <v>-</v>
      </c>
      <c r="AG549" s="109"/>
      <c r="AH549" s="130">
        <f>IF(SUMPRODUCT((A$14:A549=A549)*(B$14:B549=B549)*(C$14:C549=C549))&gt;1,0,1)</f>
        <v>0</v>
      </c>
      <c r="AI549" s="110" t="str">
        <f t="shared" ref="AI549" si="1110">IFERROR(VLOOKUP(D549,tipo,1,FALSE),"NO")</f>
        <v>NO</v>
      </c>
      <c r="AJ549" s="110" t="str">
        <f t="shared" ref="AJ549" si="1111">IFERROR(VLOOKUP(E549,modal,1,FALSE),"NO")</f>
        <v>NO</v>
      </c>
      <c r="AK549" s="111" t="str">
        <f>IFERROR(VLOOKUP(F549,Tipo!$C$12:$C$27,1,FALSE),"NO")</f>
        <v>NO</v>
      </c>
      <c r="AL549" s="110" t="str">
        <f t="shared" ref="AL549" si="1112">IFERROR(VLOOKUP(H549,afectacion,1,FALSE),"NO")</f>
        <v>NO</v>
      </c>
      <c r="AM549" s="110" t="str">
        <f t="shared" ref="AM549" si="1113">IFERROR(VLOOKUP(I549,programa,1,FALSE),"NO")</f>
        <v>NO</v>
      </c>
      <c r="AN549" s="58"/>
      <c r="AO549" s="58"/>
      <c r="AP549" s="58"/>
    </row>
    <row r="550" spans="1:42" s="57" customFormat="1" ht="27" customHeight="1" x14ac:dyDescent="0.25">
      <c r="A550" s="91"/>
      <c r="B550" s="106"/>
      <c r="C550" s="92"/>
      <c r="D550" s="112"/>
      <c r="E550" s="92"/>
      <c r="F550" s="93"/>
      <c r="G550" s="94"/>
      <c r="H550" s="95"/>
      <c r="I550" s="96"/>
      <c r="J550" s="97" t="str">
        <f>IF(ISERROR(VLOOKUP(I550,Eje_Pilar!$C$2:$E$47,2,FALSE))," ",VLOOKUP(I550,Eje_Pilar!$C$2:$E$47,2,FALSE))</f>
        <v xml:space="preserve"> </v>
      </c>
      <c r="K550" s="97" t="str">
        <f>IF(ISERROR(VLOOKUP(I550,Eje_Pilar!$C$2:$E$47,3,FALSE))," ",VLOOKUP(I550,Eje_Pilar!$C$2:$E$47,3,FALSE))</f>
        <v xml:space="preserve"> </v>
      </c>
      <c r="L550" s="98"/>
      <c r="M550" s="91"/>
      <c r="N550" s="94"/>
      <c r="O550" s="100"/>
      <c r="P550" s="101"/>
      <c r="Q550" s="102"/>
      <c r="R550" s="103"/>
      <c r="S550" s="100"/>
      <c r="T550" s="104">
        <f t="shared" ref="T550" si="1114">+O550+Q550+S550</f>
        <v>0</v>
      </c>
      <c r="U550" s="132"/>
      <c r="V550" s="105"/>
      <c r="W550" s="105"/>
      <c r="X550" s="105"/>
      <c r="Y550" s="106"/>
      <c r="Z550" s="106"/>
      <c r="AA550" s="107"/>
      <c r="AB550" s="91"/>
      <c r="AC550" s="91"/>
      <c r="AD550" s="91"/>
      <c r="AE550" s="91"/>
      <c r="AF550" s="108" t="str">
        <f t="shared" si="1004"/>
        <v>-</v>
      </c>
      <c r="AG550" s="109"/>
      <c r="AH550" s="130">
        <f>IF(SUMPRODUCT((A$14:A550=A550)*(B$14:B550=B550)*(C$14:C550=C550))&gt;1,0,1)</f>
        <v>0</v>
      </c>
      <c r="AI550" s="110" t="str">
        <f t="shared" ref="AI550" si="1115">IFERROR(VLOOKUP(D550,tipo,1,FALSE),"NO")</f>
        <v>NO</v>
      </c>
      <c r="AJ550" s="110" t="str">
        <f t="shared" ref="AJ550" si="1116">IFERROR(VLOOKUP(E550,modal,1,FALSE),"NO")</f>
        <v>NO</v>
      </c>
      <c r="AK550" s="111" t="str">
        <f>IFERROR(VLOOKUP(F550,Tipo!$C$12:$C$27,1,FALSE),"NO")</f>
        <v>NO</v>
      </c>
      <c r="AL550" s="110" t="str">
        <f t="shared" ref="AL550" si="1117">IFERROR(VLOOKUP(H550,afectacion,1,FALSE),"NO")</f>
        <v>NO</v>
      </c>
      <c r="AM550" s="110" t="str">
        <f t="shared" ref="AM550" si="1118">IFERROR(VLOOKUP(I550,programa,1,FALSE),"NO")</f>
        <v>NO</v>
      </c>
      <c r="AN550" s="58"/>
      <c r="AO550" s="58"/>
      <c r="AP550" s="58"/>
    </row>
    <row r="551" spans="1:42" s="57" customFormat="1" ht="27" customHeight="1" x14ac:dyDescent="0.25">
      <c r="A551" s="91"/>
      <c r="B551" s="106"/>
      <c r="C551" s="92"/>
      <c r="D551" s="112"/>
      <c r="E551" s="92"/>
      <c r="F551" s="93"/>
      <c r="G551" s="94"/>
      <c r="H551" s="95"/>
      <c r="I551" s="96"/>
      <c r="J551" s="97" t="str">
        <f>IF(ISERROR(VLOOKUP(I551,Eje_Pilar!$C$2:$E$47,2,FALSE))," ",VLOOKUP(I551,Eje_Pilar!$C$2:$E$47,2,FALSE))</f>
        <v xml:space="preserve"> </v>
      </c>
      <c r="K551" s="97" t="str">
        <f>IF(ISERROR(VLOOKUP(I551,Eje_Pilar!$C$2:$E$47,3,FALSE))," ",VLOOKUP(I551,Eje_Pilar!$C$2:$E$47,3,FALSE))</f>
        <v xml:space="preserve"> </v>
      </c>
      <c r="L551" s="98"/>
      <c r="M551" s="91"/>
      <c r="N551" s="94"/>
      <c r="O551" s="100"/>
      <c r="P551" s="101"/>
      <c r="Q551" s="102"/>
      <c r="R551" s="103"/>
      <c r="S551" s="100"/>
      <c r="T551" s="104">
        <f t="shared" ref="T551" si="1119">+O551+Q551+S551</f>
        <v>0</v>
      </c>
      <c r="U551" s="132"/>
      <c r="V551" s="105"/>
      <c r="W551" s="105"/>
      <c r="X551" s="105"/>
      <c r="Y551" s="106"/>
      <c r="Z551" s="106"/>
      <c r="AA551" s="107"/>
      <c r="AB551" s="91"/>
      <c r="AC551" s="91"/>
      <c r="AD551" s="91"/>
      <c r="AE551" s="91"/>
      <c r="AF551" s="108" t="str">
        <f t="shared" si="1004"/>
        <v>-</v>
      </c>
      <c r="AG551" s="109"/>
      <c r="AH551" s="130">
        <f>IF(SUMPRODUCT((A$14:A551=A551)*(B$14:B551=B551)*(C$14:C551=C551))&gt;1,0,1)</f>
        <v>0</v>
      </c>
      <c r="AI551" s="110" t="str">
        <f t="shared" ref="AI551" si="1120">IFERROR(VLOOKUP(D551,tipo,1,FALSE),"NO")</f>
        <v>NO</v>
      </c>
      <c r="AJ551" s="110" t="str">
        <f t="shared" ref="AJ551" si="1121">IFERROR(VLOOKUP(E551,modal,1,FALSE),"NO")</f>
        <v>NO</v>
      </c>
      <c r="AK551" s="111" t="str">
        <f>IFERROR(VLOOKUP(F551,Tipo!$C$12:$C$27,1,FALSE),"NO")</f>
        <v>NO</v>
      </c>
      <c r="AL551" s="110" t="str">
        <f t="shared" ref="AL551" si="1122">IFERROR(VLOOKUP(H551,afectacion,1,FALSE),"NO")</f>
        <v>NO</v>
      </c>
      <c r="AM551" s="110" t="str">
        <f t="shared" ref="AM551" si="1123">IFERROR(VLOOKUP(I551,programa,1,FALSE),"NO")</f>
        <v>NO</v>
      </c>
      <c r="AN551" s="58"/>
      <c r="AO551" s="58"/>
      <c r="AP551" s="58"/>
    </row>
    <row r="552" spans="1:42" s="57" customFormat="1" ht="27" customHeight="1" x14ac:dyDescent="0.25">
      <c r="A552" s="91"/>
      <c r="B552" s="106"/>
      <c r="C552" s="92"/>
      <c r="D552" s="112"/>
      <c r="E552" s="92"/>
      <c r="F552" s="93"/>
      <c r="G552" s="94"/>
      <c r="H552" s="95"/>
      <c r="I552" s="96"/>
      <c r="J552" s="97" t="str">
        <f>IF(ISERROR(VLOOKUP(I552,Eje_Pilar!$C$2:$E$47,2,FALSE))," ",VLOOKUP(I552,Eje_Pilar!$C$2:$E$47,2,FALSE))</f>
        <v xml:space="preserve"> </v>
      </c>
      <c r="K552" s="97" t="str">
        <f>IF(ISERROR(VLOOKUP(I552,Eje_Pilar!$C$2:$E$47,3,FALSE))," ",VLOOKUP(I552,Eje_Pilar!$C$2:$E$47,3,FALSE))</f>
        <v xml:space="preserve"> </v>
      </c>
      <c r="L552" s="98"/>
      <c r="M552" s="91"/>
      <c r="N552" s="94"/>
      <c r="O552" s="100"/>
      <c r="P552" s="101"/>
      <c r="Q552" s="102"/>
      <c r="R552" s="103"/>
      <c r="S552" s="100"/>
      <c r="T552" s="104">
        <f t="shared" ref="T552" si="1124">+O552+Q552+S552</f>
        <v>0</v>
      </c>
      <c r="U552" s="132"/>
      <c r="V552" s="105"/>
      <c r="W552" s="105"/>
      <c r="X552" s="105"/>
      <c r="Y552" s="106"/>
      <c r="Z552" s="106"/>
      <c r="AA552" s="107"/>
      <c r="AB552" s="91"/>
      <c r="AC552" s="91"/>
      <c r="AD552" s="91"/>
      <c r="AE552" s="91"/>
      <c r="AF552" s="108" t="str">
        <f t="shared" si="1004"/>
        <v>-</v>
      </c>
      <c r="AG552" s="109"/>
      <c r="AH552" s="130">
        <f>IF(SUMPRODUCT((A$14:A552=A552)*(B$14:B552=B552)*(C$14:C552=C552))&gt;1,0,1)</f>
        <v>0</v>
      </c>
      <c r="AI552" s="110" t="str">
        <f t="shared" ref="AI552" si="1125">IFERROR(VLOOKUP(D552,tipo,1,FALSE),"NO")</f>
        <v>NO</v>
      </c>
      <c r="AJ552" s="110" t="str">
        <f t="shared" ref="AJ552" si="1126">IFERROR(VLOOKUP(E552,modal,1,FALSE),"NO")</f>
        <v>NO</v>
      </c>
      <c r="AK552" s="111" t="str">
        <f>IFERROR(VLOOKUP(F552,Tipo!$C$12:$C$27,1,FALSE),"NO")</f>
        <v>NO</v>
      </c>
      <c r="AL552" s="110" t="str">
        <f t="shared" ref="AL552" si="1127">IFERROR(VLOOKUP(H552,afectacion,1,FALSE),"NO")</f>
        <v>NO</v>
      </c>
      <c r="AM552" s="110" t="str">
        <f t="shared" ref="AM552" si="1128">IFERROR(VLOOKUP(I552,programa,1,FALSE),"NO")</f>
        <v>NO</v>
      </c>
      <c r="AN552" s="58"/>
      <c r="AO552" s="58"/>
      <c r="AP552" s="58"/>
    </row>
    <row r="553" spans="1:42" s="57" customFormat="1" ht="27" customHeight="1" x14ac:dyDescent="0.25">
      <c r="A553" s="91"/>
      <c r="B553" s="106"/>
      <c r="C553" s="92"/>
      <c r="D553" s="112"/>
      <c r="E553" s="92"/>
      <c r="F553" s="93"/>
      <c r="G553" s="94"/>
      <c r="H553" s="95"/>
      <c r="I553" s="96"/>
      <c r="J553" s="97" t="str">
        <f>IF(ISERROR(VLOOKUP(I553,Eje_Pilar!$C$2:$E$47,2,FALSE))," ",VLOOKUP(I553,Eje_Pilar!$C$2:$E$47,2,FALSE))</f>
        <v xml:space="preserve"> </v>
      </c>
      <c r="K553" s="97" t="str">
        <f>IF(ISERROR(VLOOKUP(I553,Eje_Pilar!$C$2:$E$47,3,FALSE))," ",VLOOKUP(I553,Eje_Pilar!$C$2:$E$47,3,FALSE))</f>
        <v xml:space="preserve"> </v>
      </c>
      <c r="L553" s="98"/>
      <c r="M553" s="91"/>
      <c r="N553" s="94"/>
      <c r="O553" s="100"/>
      <c r="P553" s="101"/>
      <c r="Q553" s="102"/>
      <c r="R553" s="103"/>
      <c r="S553" s="100"/>
      <c r="T553" s="104">
        <f t="shared" ref="T553" si="1129">+O553+Q553+S553</f>
        <v>0</v>
      </c>
      <c r="U553" s="132"/>
      <c r="V553" s="105"/>
      <c r="W553" s="105"/>
      <c r="X553" s="105"/>
      <c r="Y553" s="106"/>
      <c r="Z553" s="106"/>
      <c r="AA553" s="107"/>
      <c r="AB553" s="91"/>
      <c r="AC553" s="91"/>
      <c r="AD553" s="91"/>
      <c r="AE553" s="91"/>
      <c r="AF553" s="108" t="str">
        <f t="shared" si="1004"/>
        <v>-</v>
      </c>
      <c r="AG553" s="109"/>
      <c r="AH553" s="130">
        <f>IF(SUMPRODUCT((A$14:A553=A553)*(B$14:B553=B553)*(C$14:C553=C553))&gt;1,0,1)</f>
        <v>0</v>
      </c>
      <c r="AI553" s="110" t="str">
        <f t="shared" ref="AI553" si="1130">IFERROR(VLOOKUP(D553,tipo,1,FALSE),"NO")</f>
        <v>NO</v>
      </c>
      <c r="AJ553" s="110" t="str">
        <f t="shared" ref="AJ553" si="1131">IFERROR(VLOOKUP(E553,modal,1,FALSE),"NO")</f>
        <v>NO</v>
      </c>
      <c r="AK553" s="111" t="str">
        <f>IFERROR(VLOOKUP(F553,Tipo!$C$12:$C$27,1,FALSE),"NO")</f>
        <v>NO</v>
      </c>
      <c r="AL553" s="110" t="str">
        <f t="shared" ref="AL553" si="1132">IFERROR(VLOOKUP(H553,afectacion,1,FALSE),"NO")</f>
        <v>NO</v>
      </c>
      <c r="AM553" s="110" t="str">
        <f t="shared" ref="AM553" si="1133">IFERROR(VLOOKUP(I553,programa,1,FALSE),"NO")</f>
        <v>NO</v>
      </c>
      <c r="AN553" s="58"/>
      <c r="AO553" s="58"/>
      <c r="AP553" s="58"/>
    </row>
    <row r="554" spans="1:42" s="57" customFormat="1" ht="27" customHeight="1" x14ac:dyDescent="0.25">
      <c r="A554" s="91"/>
      <c r="B554" s="106"/>
      <c r="C554" s="92"/>
      <c r="D554" s="112"/>
      <c r="E554" s="92"/>
      <c r="F554" s="93"/>
      <c r="G554" s="94"/>
      <c r="H554" s="95"/>
      <c r="I554" s="96"/>
      <c r="J554" s="97" t="str">
        <f>IF(ISERROR(VLOOKUP(I554,Eje_Pilar!$C$2:$E$47,2,FALSE))," ",VLOOKUP(I554,Eje_Pilar!$C$2:$E$47,2,FALSE))</f>
        <v xml:space="preserve"> </v>
      </c>
      <c r="K554" s="97" t="str">
        <f>IF(ISERROR(VLOOKUP(I554,Eje_Pilar!$C$2:$E$47,3,FALSE))," ",VLOOKUP(I554,Eje_Pilar!$C$2:$E$47,3,FALSE))</f>
        <v xml:space="preserve"> </v>
      </c>
      <c r="L554" s="98"/>
      <c r="M554" s="91"/>
      <c r="N554" s="94"/>
      <c r="O554" s="100"/>
      <c r="P554" s="101"/>
      <c r="Q554" s="102"/>
      <c r="R554" s="103"/>
      <c r="S554" s="100"/>
      <c r="T554" s="104">
        <f t="shared" ref="T554" si="1134">+O554+Q554+S554</f>
        <v>0</v>
      </c>
      <c r="U554" s="132"/>
      <c r="V554" s="105"/>
      <c r="W554" s="105"/>
      <c r="X554" s="105"/>
      <c r="Y554" s="106"/>
      <c r="Z554" s="106"/>
      <c r="AA554" s="107"/>
      <c r="AB554" s="91"/>
      <c r="AC554" s="91"/>
      <c r="AD554" s="91"/>
      <c r="AE554" s="91"/>
      <c r="AF554" s="108" t="str">
        <f t="shared" si="1004"/>
        <v>-</v>
      </c>
      <c r="AG554" s="109"/>
      <c r="AH554" s="130">
        <f>IF(SUMPRODUCT((A$14:A554=A554)*(B$14:B554=B554)*(C$14:C554=C554))&gt;1,0,1)</f>
        <v>0</v>
      </c>
      <c r="AI554" s="110" t="str">
        <f t="shared" ref="AI554" si="1135">IFERROR(VLOOKUP(D554,tipo,1,FALSE),"NO")</f>
        <v>NO</v>
      </c>
      <c r="AJ554" s="110" t="str">
        <f t="shared" ref="AJ554" si="1136">IFERROR(VLOOKUP(E554,modal,1,FALSE),"NO")</f>
        <v>NO</v>
      </c>
      <c r="AK554" s="111" t="str">
        <f>IFERROR(VLOOKUP(F554,Tipo!$C$12:$C$27,1,FALSE),"NO")</f>
        <v>NO</v>
      </c>
      <c r="AL554" s="110" t="str">
        <f t="shared" ref="AL554" si="1137">IFERROR(VLOOKUP(H554,afectacion,1,FALSE),"NO")</f>
        <v>NO</v>
      </c>
      <c r="AM554" s="110" t="str">
        <f t="shared" ref="AM554" si="1138">IFERROR(VLOOKUP(I554,programa,1,FALSE),"NO")</f>
        <v>NO</v>
      </c>
      <c r="AN554" s="58"/>
      <c r="AO554" s="58"/>
      <c r="AP554" s="58"/>
    </row>
    <row r="555" spans="1:42" s="57" customFormat="1" ht="27" customHeight="1" x14ac:dyDescent="0.25">
      <c r="A555" s="91"/>
      <c r="B555" s="106"/>
      <c r="C555" s="92"/>
      <c r="D555" s="112"/>
      <c r="E555" s="92"/>
      <c r="F555" s="93"/>
      <c r="G555" s="94"/>
      <c r="H555" s="95"/>
      <c r="I555" s="96"/>
      <c r="J555" s="97" t="str">
        <f>IF(ISERROR(VLOOKUP(I555,Eje_Pilar!$C$2:$E$47,2,FALSE))," ",VLOOKUP(I555,Eje_Pilar!$C$2:$E$47,2,FALSE))</f>
        <v xml:space="preserve"> </v>
      </c>
      <c r="K555" s="97" t="str">
        <f>IF(ISERROR(VLOOKUP(I555,Eje_Pilar!$C$2:$E$47,3,FALSE))," ",VLOOKUP(I555,Eje_Pilar!$C$2:$E$47,3,FALSE))</f>
        <v xml:space="preserve"> </v>
      </c>
      <c r="L555" s="98"/>
      <c r="M555" s="91"/>
      <c r="N555" s="94"/>
      <c r="O555" s="100"/>
      <c r="P555" s="101"/>
      <c r="Q555" s="102"/>
      <c r="R555" s="103"/>
      <c r="S555" s="100"/>
      <c r="T555" s="104">
        <f t="shared" ref="T555" si="1139">+O555+Q555+S555</f>
        <v>0</v>
      </c>
      <c r="U555" s="132"/>
      <c r="V555" s="105"/>
      <c r="W555" s="105"/>
      <c r="X555" s="105"/>
      <c r="Y555" s="106"/>
      <c r="Z555" s="106"/>
      <c r="AA555" s="107"/>
      <c r="AB555" s="91"/>
      <c r="AC555" s="91"/>
      <c r="AD555" s="91"/>
      <c r="AE555" s="91"/>
      <c r="AF555" s="108" t="str">
        <f t="shared" si="1004"/>
        <v>-</v>
      </c>
      <c r="AG555" s="109"/>
      <c r="AH555" s="130">
        <f>IF(SUMPRODUCT((A$14:A555=A555)*(B$14:B555=B555)*(C$14:C555=C555))&gt;1,0,1)</f>
        <v>0</v>
      </c>
      <c r="AI555" s="110" t="str">
        <f t="shared" ref="AI555" si="1140">IFERROR(VLOOKUP(D555,tipo,1,FALSE),"NO")</f>
        <v>NO</v>
      </c>
      <c r="AJ555" s="110" t="str">
        <f t="shared" ref="AJ555" si="1141">IFERROR(VLOOKUP(E555,modal,1,FALSE),"NO")</f>
        <v>NO</v>
      </c>
      <c r="AK555" s="111" t="str">
        <f>IFERROR(VLOOKUP(F555,Tipo!$C$12:$C$27,1,FALSE),"NO")</f>
        <v>NO</v>
      </c>
      <c r="AL555" s="110" t="str">
        <f t="shared" ref="AL555" si="1142">IFERROR(VLOOKUP(H555,afectacion,1,FALSE),"NO")</f>
        <v>NO</v>
      </c>
      <c r="AM555" s="110" t="str">
        <f t="shared" ref="AM555" si="1143">IFERROR(VLOOKUP(I555,programa,1,FALSE),"NO")</f>
        <v>NO</v>
      </c>
      <c r="AN555" s="58"/>
      <c r="AO555" s="58"/>
      <c r="AP555" s="58"/>
    </row>
    <row r="556" spans="1:42" s="57" customFormat="1" ht="27" customHeight="1" x14ac:dyDescent="0.25">
      <c r="A556" s="91"/>
      <c r="B556" s="106"/>
      <c r="C556" s="92"/>
      <c r="D556" s="112"/>
      <c r="E556" s="92"/>
      <c r="F556" s="93"/>
      <c r="G556" s="94"/>
      <c r="H556" s="95"/>
      <c r="I556" s="96"/>
      <c r="J556" s="97" t="str">
        <f>IF(ISERROR(VLOOKUP(I556,Eje_Pilar!$C$2:$E$47,2,FALSE))," ",VLOOKUP(I556,Eje_Pilar!$C$2:$E$47,2,FALSE))</f>
        <v xml:space="preserve"> </v>
      </c>
      <c r="K556" s="97" t="str">
        <f>IF(ISERROR(VLOOKUP(I556,Eje_Pilar!$C$2:$E$47,3,FALSE))," ",VLOOKUP(I556,Eje_Pilar!$C$2:$E$47,3,FALSE))</f>
        <v xml:space="preserve"> </v>
      </c>
      <c r="L556" s="98"/>
      <c r="M556" s="91"/>
      <c r="N556" s="94"/>
      <c r="O556" s="100"/>
      <c r="P556" s="101"/>
      <c r="Q556" s="102"/>
      <c r="R556" s="103"/>
      <c r="S556" s="100"/>
      <c r="T556" s="104">
        <f t="shared" ref="T556" si="1144">+O556+Q556+S556</f>
        <v>0</v>
      </c>
      <c r="U556" s="132"/>
      <c r="V556" s="105"/>
      <c r="W556" s="105"/>
      <c r="X556" s="105"/>
      <c r="Y556" s="106"/>
      <c r="Z556" s="106"/>
      <c r="AA556" s="107"/>
      <c r="AB556" s="91"/>
      <c r="AC556" s="91"/>
      <c r="AD556" s="91"/>
      <c r="AE556" s="91"/>
      <c r="AF556" s="108" t="str">
        <f t="shared" si="1004"/>
        <v>-</v>
      </c>
      <c r="AG556" s="109"/>
      <c r="AH556" s="130">
        <f>IF(SUMPRODUCT((A$14:A556=A556)*(B$14:B556=B556)*(C$14:C556=C556))&gt;1,0,1)</f>
        <v>0</v>
      </c>
      <c r="AI556" s="110" t="str">
        <f t="shared" ref="AI556" si="1145">IFERROR(VLOOKUP(D556,tipo,1,FALSE),"NO")</f>
        <v>NO</v>
      </c>
      <c r="AJ556" s="110" t="str">
        <f t="shared" ref="AJ556" si="1146">IFERROR(VLOOKUP(E556,modal,1,FALSE),"NO")</f>
        <v>NO</v>
      </c>
      <c r="AK556" s="111" t="str">
        <f>IFERROR(VLOOKUP(F556,Tipo!$C$12:$C$27,1,FALSE),"NO")</f>
        <v>NO</v>
      </c>
      <c r="AL556" s="110" t="str">
        <f t="shared" ref="AL556" si="1147">IFERROR(VLOOKUP(H556,afectacion,1,FALSE),"NO")</f>
        <v>NO</v>
      </c>
      <c r="AM556" s="110" t="str">
        <f t="shared" ref="AM556" si="1148">IFERROR(VLOOKUP(I556,programa,1,FALSE),"NO")</f>
        <v>NO</v>
      </c>
      <c r="AN556" s="58"/>
      <c r="AO556" s="58"/>
      <c r="AP556" s="58"/>
    </row>
    <row r="557" spans="1:42" s="57" customFormat="1" ht="27" customHeight="1" x14ac:dyDescent="0.25">
      <c r="A557" s="91"/>
      <c r="B557" s="106"/>
      <c r="C557" s="92"/>
      <c r="D557" s="112"/>
      <c r="E557" s="92"/>
      <c r="F557" s="93"/>
      <c r="G557" s="94"/>
      <c r="H557" s="95"/>
      <c r="I557" s="96"/>
      <c r="J557" s="97" t="str">
        <f>IF(ISERROR(VLOOKUP(I557,Eje_Pilar!$C$2:$E$47,2,FALSE))," ",VLOOKUP(I557,Eje_Pilar!$C$2:$E$47,2,FALSE))</f>
        <v xml:space="preserve"> </v>
      </c>
      <c r="K557" s="97" t="str">
        <f>IF(ISERROR(VLOOKUP(I557,Eje_Pilar!$C$2:$E$47,3,FALSE))," ",VLOOKUP(I557,Eje_Pilar!$C$2:$E$47,3,FALSE))</f>
        <v xml:space="preserve"> </v>
      </c>
      <c r="L557" s="98"/>
      <c r="M557" s="91"/>
      <c r="N557" s="94"/>
      <c r="O557" s="100"/>
      <c r="P557" s="101"/>
      <c r="Q557" s="102"/>
      <c r="R557" s="103"/>
      <c r="S557" s="100"/>
      <c r="T557" s="104">
        <f t="shared" ref="T557" si="1149">+O557+Q557+S557</f>
        <v>0</v>
      </c>
      <c r="U557" s="132"/>
      <c r="V557" s="105"/>
      <c r="W557" s="105"/>
      <c r="X557" s="105"/>
      <c r="Y557" s="106"/>
      <c r="Z557" s="106"/>
      <c r="AA557" s="107"/>
      <c r="AB557" s="91"/>
      <c r="AC557" s="91"/>
      <c r="AD557" s="91"/>
      <c r="AE557" s="91"/>
      <c r="AF557" s="108" t="str">
        <f t="shared" si="1004"/>
        <v>-</v>
      </c>
      <c r="AG557" s="109"/>
      <c r="AH557" s="130">
        <f>IF(SUMPRODUCT((A$14:A557=A557)*(B$14:B557=B557)*(C$14:C557=C557))&gt;1,0,1)</f>
        <v>0</v>
      </c>
      <c r="AI557" s="110" t="str">
        <f t="shared" ref="AI557" si="1150">IFERROR(VLOOKUP(D557,tipo,1,FALSE),"NO")</f>
        <v>NO</v>
      </c>
      <c r="AJ557" s="110" t="str">
        <f t="shared" ref="AJ557" si="1151">IFERROR(VLOOKUP(E557,modal,1,FALSE),"NO")</f>
        <v>NO</v>
      </c>
      <c r="AK557" s="111" t="str">
        <f>IFERROR(VLOOKUP(F557,Tipo!$C$12:$C$27,1,FALSE),"NO")</f>
        <v>NO</v>
      </c>
      <c r="AL557" s="110" t="str">
        <f t="shared" ref="AL557" si="1152">IFERROR(VLOOKUP(H557,afectacion,1,FALSE),"NO")</f>
        <v>NO</v>
      </c>
      <c r="AM557" s="110" t="str">
        <f t="shared" ref="AM557" si="1153">IFERROR(VLOOKUP(I557,programa,1,FALSE),"NO")</f>
        <v>NO</v>
      </c>
      <c r="AN557" s="58"/>
      <c r="AO557" s="58"/>
      <c r="AP557" s="58"/>
    </row>
    <row r="558" spans="1:42" s="57" customFormat="1" ht="27" customHeight="1" x14ac:dyDescent="0.25">
      <c r="A558" s="91"/>
      <c r="B558" s="106"/>
      <c r="C558" s="92"/>
      <c r="D558" s="112"/>
      <c r="E558" s="92"/>
      <c r="F558" s="93"/>
      <c r="G558" s="94"/>
      <c r="H558" s="95"/>
      <c r="I558" s="96"/>
      <c r="J558" s="97" t="str">
        <f>IF(ISERROR(VLOOKUP(I558,Eje_Pilar!$C$2:$E$47,2,FALSE))," ",VLOOKUP(I558,Eje_Pilar!$C$2:$E$47,2,FALSE))</f>
        <v xml:space="preserve"> </v>
      </c>
      <c r="K558" s="97" t="str">
        <f>IF(ISERROR(VLOOKUP(I558,Eje_Pilar!$C$2:$E$47,3,FALSE))," ",VLOOKUP(I558,Eje_Pilar!$C$2:$E$47,3,FALSE))</f>
        <v xml:space="preserve"> </v>
      </c>
      <c r="L558" s="98"/>
      <c r="M558" s="91"/>
      <c r="N558" s="94"/>
      <c r="O558" s="100"/>
      <c r="P558" s="101"/>
      <c r="Q558" s="102"/>
      <c r="R558" s="103"/>
      <c r="S558" s="100"/>
      <c r="T558" s="104">
        <f t="shared" ref="T558" si="1154">+O558+Q558+S558</f>
        <v>0</v>
      </c>
      <c r="U558" s="132"/>
      <c r="V558" s="105"/>
      <c r="W558" s="105"/>
      <c r="X558" s="105"/>
      <c r="Y558" s="106"/>
      <c r="Z558" s="106"/>
      <c r="AA558" s="107"/>
      <c r="AB558" s="91"/>
      <c r="AC558" s="91"/>
      <c r="AD558" s="91"/>
      <c r="AE558" s="91"/>
      <c r="AF558" s="108" t="str">
        <f t="shared" si="1004"/>
        <v>-</v>
      </c>
      <c r="AG558" s="109"/>
      <c r="AH558" s="130">
        <f>IF(SUMPRODUCT((A$14:A558=A558)*(B$14:B558=B558)*(C$14:C558=C558))&gt;1,0,1)</f>
        <v>0</v>
      </c>
      <c r="AI558" s="110" t="str">
        <f t="shared" ref="AI558" si="1155">IFERROR(VLOOKUP(D558,tipo,1,FALSE),"NO")</f>
        <v>NO</v>
      </c>
      <c r="AJ558" s="110" t="str">
        <f t="shared" ref="AJ558" si="1156">IFERROR(VLOOKUP(E558,modal,1,FALSE),"NO")</f>
        <v>NO</v>
      </c>
      <c r="AK558" s="111" t="str">
        <f>IFERROR(VLOOKUP(F558,Tipo!$C$12:$C$27,1,FALSE),"NO")</f>
        <v>NO</v>
      </c>
      <c r="AL558" s="110" t="str">
        <f t="shared" ref="AL558" si="1157">IFERROR(VLOOKUP(H558,afectacion,1,FALSE),"NO")</f>
        <v>NO</v>
      </c>
      <c r="AM558" s="110" t="str">
        <f t="shared" ref="AM558" si="1158">IFERROR(VLOOKUP(I558,programa,1,FALSE),"NO")</f>
        <v>NO</v>
      </c>
      <c r="AN558" s="58"/>
      <c r="AO558" s="58"/>
      <c r="AP558" s="58"/>
    </row>
    <row r="559" spans="1:42" s="57" customFormat="1" ht="27" customHeight="1" x14ac:dyDescent="0.25">
      <c r="A559" s="91"/>
      <c r="B559" s="106"/>
      <c r="C559" s="92"/>
      <c r="D559" s="112"/>
      <c r="E559" s="92"/>
      <c r="F559" s="93"/>
      <c r="G559" s="94"/>
      <c r="H559" s="95"/>
      <c r="I559" s="96"/>
      <c r="J559" s="97" t="str">
        <f>IF(ISERROR(VLOOKUP(I559,Eje_Pilar!$C$2:$E$47,2,FALSE))," ",VLOOKUP(I559,Eje_Pilar!$C$2:$E$47,2,FALSE))</f>
        <v xml:space="preserve"> </v>
      </c>
      <c r="K559" s="97" t="str">
        <f>IF(ISERROR(VLOOKUP(I559,Eje_Pilar!$C$2:$E$47,3,FALSE))," ",VLOOKUP(I559,Eje_Pilar!$C$2:$E$47,3,FALSE))</f>
        <v xml:space="preserve"> </v>
      </c>
      <c r="L559" s="98"/>
      <c r="M559" s="91"/>
      <c r="N559" s="94"/>
      <c r="O559" s="100"/>
      <c r="P559" s="101"/>
      <c r="Q559" s="102"/>
      <c r="R559" s="103"/>
      <c r="S559" s="100"/>
      <c r="T559" s="104">
        <f t="shared" ref="T559" si="1159">+O559+Q559+S559</f>
        <v>0</v>
      </c>
      <c r="U559" s="132"/>
      <c r="V559" s="105"/>
      <c r="W559" s="105"/>
      <c r="X559" s="105"/>
      <c r="Y559" s="106"/>
      <c r="Z559" s="106"/>
      <c r="AA559" s="107"/>
      <c r="AB559" s="91"/>
      <c r="AC559" s="91"/>
      <c r="AD559" s="91"/>
      <c r="AE559" s="91"/>
      <c r="AF559" s="108" t="str">
        <f t="shared" si="1004"/>
        <v>-</v>
      </c>
      <c r="AG559" s="109"/>
      <c r="AH559" s="130">
        <f>IF(SUMPRODUCT((A$14:A559=A559)*(B$14:B559=B559)*(C$14:C559=C559))&gt;1,0,1)</f>
        <v>0</v>
      </c>
      <c r="AI559" s="110" t="str">
        <f t="shared" ref="AI559" si="1160">IFERROR(VLOOKUP(D559,tipo,1,FALSE),"NO")</f>
        <v>NO</v>
      </c>
      <c r="AJ559" s="110" t="str">
        <f t="shared" ref="AJ559" si="1161">IFERROR(VLOOKUP(E559,modal,1,FALSE),"NO")</f>
        <v>NO</v>
      </c>
      <c r="AK559" s="111" t="str">
        <f>IFERROR(VLOOKUP(F559,Tipo!$C$12:$C$27,1,FALSE),"NO")</f>
        <v>NO</v>
      </c>
      <c r="AL559" s="110" t="str">
        <f t="shared" ref="AL559" si="1162">IFERROR(VLOOKUP(H559,afectacion,1,FALSE),"NO")</f>
        <v>NO</v>
      </c>
      <c r="AM559" s="110" t="str">
        <f t="shared" ref="AM559" si="1163">IFERROR(VLOOKUP(I559,programa,1,FALSE),"NO")</f>
        <v>NO</v>
      </c>
      <c r="AN559" s="58"/>
      <c r="AO559" s="58"/>
      <c r="AP559" s="58"/>
    </row>
    <row r="560" spans="1:42" s="57" customFormat="1" ht="27" customHeight="1" x14ac:dyDescent="0.25">
      <c r="A560" s="91"/>
      <c r="B560" s="106"/>
      <c r="C560" s="92"/>
      <c r="D560" s="112"/>
      <c r="E560" s="92"/>
      <c r="F560" s="93"/>
      <c r="G560" s="94"/>
      <c r="H560" s="95"/>
      <c r="I560" s="96"/>
      <c r="J560" s="97" t="str">
        <f>IF(ISERROR(VLOOKUP(I560,Eje_Pilar!$C$2:$E$47,2,FALSE))," ",VLOOKUP(I560,Eje_Pilar!$C$2:$E$47,2,FALSE))</f>
        <v xml:space="preserve"> </v>
      </c>
      <c r="K560" s="97" t="str">
        <f>IF(ISERROR(VLOOKUP(I560,Eje_Pilar!$C$2:$E$47,3,FALSE))," ",VLOOKUP(I560,Eje_Pilar!$C$2:$E$47,3,FALSE))</f>
        <v xml:space="preserve"> </v>
      </c>
      <c r="L560" s="98"/>
      <c r="M560" s="91"/>
      <c r="N560" s="94"/>
      <c r="O560" s="100"/>
      <c r="P560" s="101"/>
      <c r="Q560" s="102"/>
      <c r="R560" s="103"/>
      <c r="S560" s="100"/>
      <c r="T560" s="104">
        <f t="shared" ref="T560" si="1164">+O560+Q560+S560</f>
        <v>0</v>
      </c>
      <c r="U560" s="132"/>
      <c r="V560" s="105"/>
      <c r="W560" s="105"/>
      <c r="X560" s="105"/>
      <c r="Y560" s="106"/>
      <c r="Z560" s="106"/>
      <c r="AA560" s="107"/>
      <c r="AB560" s="91"/>
      <c r="AC560" s="91"/>
      <c r="AD560" s="91"/>
      <c r="AE560" s="91"/>
      <c r="AF560" s="108" t="str">
        <f t="shared" si="1004"/>
        <v>-</v>
      </c>
      <c r="AG560" s="109"/>
      <c r="AH560" s="130">
        <f>IF(SUMPRODUCT((A$14:A560=A560)*(B$14:B560=B560)*(C$14:C560=C560))&gt;1,0,1)</f>
        <v>0</v>
      </c>
      <c r="AI560" s="110" t="str">
        <f t="shared" ref="AI560" si="1165">IFERROR(VLOOKUP(D560,tipo,1,FALSE),"NO")</f>
        <v>NO</v>
      </c>
      <c r="AJ560" s="110" t="str">
        <f t="shared" ref="AJ560" si="1166">IFERROR(VLOOKUP(E560,modal,1,FALSE),"NO")</f>
        <v>NO</v>
      </c>
      <c r="AK560" s="111" t="str">
        <f>IFERROR(VLOOKUP(F560,Tipo!$C$12:$C$27,1,FALSE),"NO")</f>
        <v>NO</v>
      </c>
      <c r="AL560" s="110" t="str">
        <f t="shared" ref="AL560" si="1167">IFERROR(VLOOKUP(H560,afectacion,1,FALSE),"NO")</f>
        <v>NO</v>
      </c>
      <c r="AM560" s="110" t="str">
        <f t="shared" ref="AM560" si="1168">IFERROR(VLOOKUP(I560,programa,1,FALSE),"NO")</f>
        <v>NO</v>
      </c>
      <c r="AN560" s="58"/>
      <c r="AO560" s="58"/>
      <c r="AP560" s="58"/>
    </row>
    <row r="561" spans="1:42" s="57" customFormat="1" ht="27" customHeight="1" x14ac:dyDescent="0.25">
      <c r="A561" s="91"/>
      <c r="B561" s="106"/>
      <c r="C561" s="92"/>
      <c r="D561" s="112"/>
      <c r="E561" s="92"/>
      <c r="F561" s="93"/>
      <c r="G561" s="94"/>
      <c r="H561" s="95"/>
      <c r="I561" s="96"/>
      <c r="J561" s="97" t="str">
        <f>IF(ISERROR(VLOOKUP(I561,Eje_Pilar!$C$2:$E$47,2,FALSE))," ",VLOOKUP(I561,Eje_Pilar!$C$2:$E$47,2,FALSE))</f>
        <v xml:space="preserve"> </v>
      </c>
      <c r="K561" s="97" t="str">
        <f>IF(ISERROR(VLOOKUP(I561,Eje_Pilar!$C$2:$E$47,3,FALSE))," ",VLOOKUP(I561,Eje_Pilar!$C$2:$E$47,3,FALSE))</f>
        <v xml:space="preserve"> </v>
      </c>
      <c r="L561" s="98"/>
      <c r="M561" s="91"/>
      <c r="N561" s="94"/>
      <c r="O561" s="100"/>
      <c r="P561" s="101"/>
      <c r="Q561" s="102"/>
      <c r="R561" s="103"/>
      <c r="S561" s="100"/>
      <c r="T561" s="104">
        <f t="shared" ref="T561" si="1169">+O561+Q561+S561</f>
        <v>0</v>
      </c>
      <c r="U561" s="132"/>
      <c r="V561" s="105"/>
      <c r="W561" s="105"/>
      <c r="X561" s="105"/>
      <c r="Y561" s="106"/>
      <c r="Z561" s="106"/>
      <c r="AA561" s="107"/>
      <c r="AB561" s="91"/>
      <c r="AC561" s="91"/>
      <c r="AD561" s="91"/>
      <c r="AE561" s="91"/>
      <c r="AF561" s="108" t="str">
        <f t="shared" si="1004"/>
        <v>-</v>
      </c>
      <c r="AG561" s="109"/>
      <c r="AH561" s="130">
        <f>IF(SUMPRODUCT((A$14:A561=A561)*(B$14:B561=B561)*(C$14:C561=C561))&gt;1,0,1)</f>
        <v>0</v>
      </c>
      <c r="AI561" s="110" t="str">
        <f t="shared" ref="AI561" si="1170">IFERROR(VLOOKUP(D561,tipo,1,FALSE),"NO")</f>
        <v>NO</v>
      </c>
      <c r="AJ561" s="110" t="str">
        <f t="shared" ref="AJ561" si="1171">IFERROR(VLOOKUP(E561,modal,1,FALSE),"NO")</f>
        <v>NO</v>
      </c>
      <c r="AK561" s="111" t="str">
        <f>IFERROR(VLOOKUP(F561,Tipo!$C$12:$C$27,1,FALSE),"NO")</f>
        <v>NO</v>
      </c>
      <c r="AL561" s="110" t="str">
        <f t="shared" ref="AL561" si="1172">IFERROR(VLOOKUP(H561,afectacion,1,FALSE),"NO")</f>
        <v>NO</v>
      </c>
      <c r="AM561" s="110" t="str">
        <f t="shared" ref="AM561" si="1173">IFERROR(VLOOKUP(I561,programa,1,FALSE),"NO")</f>
        <v>NO</v>
      </c>
      <c r="AN561" s="58"/>
      <c r="AO561" s="58"/>
      <c r="AP561" s="58"/>
    </row>
    <row r="562" spans="1:42" s="57" customFormat="1" ht="27" customHeight="1" x14ac:dyDescent="0.25">
      <c r="A562" s="91"/>
      <c r="B562" s="106"/>
      <c r="C562" s="92"/>
      <c r="D562" s="112"/>
      <c r="E562" s="92"/>
      <c r="F562" s="93"/>
      <c r="G562" s="94"/>
      <c r="H562" s="95"/>
      <c r="I562" s="96"/>
      <c r="J562" s="97" t="str">
        <f>IF(ISERROR(VLOOKUP(I562,Eje_Pilar!$C$2:$E$47,2,FALSE))," ",VLOOKUP(I562,Eje_Pilar!$C$2:$E$47,2,FALSE))</f>
        <v xml:space="preserve"> </v>
      </c>
      <c r="K562" s="97" t="str">
        <f>IF(ISERROR(VLOOKUP(I562,Eje_Pilar!$C$2:$E$47,3,FALSE))," ",VLOOKUP(I562,Eje_Pilar!$C$2:$E$47,3,FALSE))</f>
        <v xml:space="preserve"> </v>
      </c>
      <c r="L562" s="98"/>
      <c r="M562" s="91"/>
      <c r="N562" s="94"/>
      <c r="O562" s="100"/>
      <c r="P562" s="101"/>
      <c r="Q562" s="102"/>
      <c r="R562" s="103"/>
      <c r="S562" s="100"/>
      <c r="T562" s="104">
        <f t="shared" ref="T562" si="1174">+O562+Q562+S562</f>
        <v>0</v>
      </c>
      <c r="U562" s="132"/>
      <c r="V562" s="105"/>
      <c r="W562" s="105"/>
      <c r="X562" s="105"/>
      <c r="Y562" s="106"/>
      <c r="Z562" s="106"/>
      <c r="AA562" s="107"/>
      <c r="AB562" s="91"/>
      <c r="AC562" s="91"/>
      <c r="AD562" s="91"/>
      <c r="AE562" s="91"/>
      <c r="AF562" s="108" t="str">
        <f t="shared" si="1004"/>
        <v>-</v>
      </c>
      <c r="AG562" s="109"/>
      <c r="AH562" s="130">
        <f>IF(SUMPRODUCT((A$14:A562=A562)*(B$14:B562=B562)*(C$14:C562=C562))&gt;1,0,1)</f>
        <v>0</v>
      </c>
      <c r="AI562" s="110" t="str">
        <f t="shared" ref="AI562" si="1175">IFERROR(VLOOKUP(D562,tipo,1,FALSE),"NO")</f>
        <v>NO</v>
      </c>
      <c r="AJ562" s="110" t="str">
        <f t="shared" ref="AJ562" si="1176">IFERROR(VLOOKUP(E562,modal,1,FALSE),"NO")</f>
        <v>NO</v>
      </c>
      <c r="AK562" s="111" t="str">
        <f>IFERROR(VLOOKUP(F562,Tipo!$C$12:$C$27,1,FALSE),"NO")</f>
        <v>NO</v>
      </c>
      <c r="AL562" s="110" t="str">
        <f t="shared" ref="AL562" si="1177">IFERROR(VLOOKUP(H562,afectacion,1,FALSE),"NO")</f>
        <v>NO</v>
      </c>
      <c r="AM562" s="110" t="str">
        <f t="shared" ref="AM562" si="1178">IFERROR(VLOOKUP(I562,programa,1,FALSE),"NO")</f>
        <v>NO</v>
      </c>
      <c r="AN562" s="58"/>
      <c r="AO562" s="58"/>
      <c r="AP562" s="58"/>
    </row>
    <row r="563" spans="1:42" s="57" customFormat="1" ht="27" customHeight="1" x14ac:dyDescent="0.25">
      <c r="A563" s="91"/>
      <c r="B563" s="106"/>
      <c r="C563" s="92"/>
      <c r="D563" s="112"/>
      <c r="E563" s="92"/>
      <c r="F563" s="93"/>
      <c r="G563" s="94"/>
      <c r="H563" s="95"/>
      <c r="I563" s="96"/>
      <c r="J563" s="97" t="str">
        <f>IF(ISERROR(VLOOKUP(I563,Eje_Pilar!$C$2:$E$47,2,FALSE))," ",VLOOKUP(I563,Eje_Pilar!$C$2:$E$47,2,FALSE))</f>
        <v xml:space="preserve"> </v>
      </c>
      <c r="K563" s="97" t="str">
        <f>IF(ISERROR(VLOOKUP(I563,Eje_Pilar!$C$2:$E$47,3,FALSE))," ",VLOOKUP(I563,Eje_Pilar!$C$2:$E$47,3,FALSE))</f>
        <v xml:space="preserve"> </v>
      </c>
      <c r="L563" s="98"/>
      <c r="M563" s="91"/>
      <c r="N563" s="94"/>
      <c r="O563" s="100"/>
      <c r="P563" s="101"/>
      <c r="Q563" s="102"/>
      <c r="R563" s="103"/>
      <c r="S563" s="100"/>
      <c r="T563" s="104">
        <f t="shared" ref="T563" si="1179">+O563+Q563+S563</f>
        <v>0</v>
      </c>
      <c r="U563" s="132"/>
      <c r="V563" s="105"/>
      <c r="W563" s="105"/>
      <c r="X563" s="105"/>
      <c r="Y563" s="106"/>
      <c r="Z563" s="106"/>
      <c r="AA563" s="107"/>
      <c r="AB563" s="91"/>
      <c r="AC563" s="91"/>
      <c r="AD563" s="91"/>
      <c r="AE563" s="91"/>
      <c r="AF563" s="108" t="str">
        <f t="shared" si="1004"/>
        <v>-</v>
      </c>
      <c r="AG563" s="109"/>
      <c r="AH563" s="130">
        <f>IF(SUMPRODUCT((A$14:A563=A563)*(B$14:B563=B563)*(C$14:C563=C563))&gt;1,0,1)</f>
        <v>0</v>
      </c>
      <c r="AI563" s="110" t="str">
        <f t="shared" ref="AI563" si="1180">IFERROR(VLOOKUP(D563,tipo,1,FALSE),"NO")</f>
        <v>NO</v>
      </c>
      <c r="AJ563" s="110" t="str">
        <f t="shared" ref="AJ563" si="1181">IFERROR(VLOOKUP(E563,modal,1,FALSE),"NO")</f>
        <v>NO</v>
      </c>
      <c r="AK563" s="111" t="str">
        <f>IFERROR(VLOOKUP(F563,Tipo!$C$12:$C$27,1,FALSE),"NO")</f>
        <v>NO</v>
      </c>
      <c r="AL563" s="110" t="str">
        <f t="shared" ref="AL563" si="1182">IFERROR(VLOOKUP(H563,afectacion,1,FALSE),"NO")</f>
        <v>NO</v>
      </c>
      <c r="AM563" s="110" t="str">
        <f t="shared" ref="AM563" si="1183">IFERROR(VLOOKUP(I563,programa,1,FALSE),"NO")</f>
        <v>NO</v>
      </c>
      <c r="AN563" s="58"/>
      <c r="AO563" s="58"/>
      <c r="AP563" s="58"/>
    </row>
    <row r="564" spans="1:42" s="57" customFormat="1" ht="27" customHeight="1" x14ac:dyDescent="0.25">
      <c r="A564" s="91"/>
      <c r="B564" s="106"/>
      <c r="C564" s="92"/>
      <c r="D564" s="112"/>
      <c r="E564" s="92"/>
      <c r="F564" s="93"/>
      <c r="G564" s="94"/>
      <c r="H564" s="95"/>
      <c r="I564" s="96"/>
      <c r="J564" s="97" t="str">
        <f>IF(ISERROR(VLOOKUP(I564,Eje_Pilar!$C$2:$E$47,2,FALSE))," ",VLOOKUP(I564,Eje_Pilar!$C$2:$E$47,2,FALSE))</f>
        <v xml:space="preserve"> </v>
      </c>
      <c r="K564" s="97" t="str">
        <f>IF(ISERROR(VLOOKUP(I564,Eje_Pilar!$C$2:$E$47,3,FALSE))," ",VLOOKUP(I564,Eje_Pilar!$C$2:$E$47,3,FALSE))</f>
        <v xml:space="preserve"> </v>
      </c>
      <c r="L564" s="98"/>
      <c r="M564" s="91"/>
      <c r="N564" s="94"/>
      <c r="O564" s="100"/>
      <c r="P564" s="101"/>
      <c r="Q564" s="102"/>
      <c r="R564" s="103"/>
      <c r="S564" s="100"/>
      <c r="T564" s="104">
        <f t="shared" ref="T564" si="1184">+O564+Q564+S564</f>
        <v>0</v>
      </c>
      <c r="U564" s="132"/>
      <c r="V564" s="105"/>
      <c r="W564" s="105"/>
      <c r="X564" s="105"/>
      <c r="Y564" s="106"/>
      <c r="Z564" s="106"/>
      <c r="AA564" s="107"/>
      <c r="AB564" s="91"/>
      <c r="AC564" s="91"/>
      <c r="AD564" s="91"/>
      <c r="AE564" s="91"/>
      <c r="AF564" s="108" t="str">
        <f t="shared" si="1004"/>
        <v>-</v>
      </c>
      <c r="AG564" s="109"/>
      <c r="AH564" s="130">
        <f>IF(SUMPRODUCT((A$14:A564=A564)*(B$14:B564=B564)*(C$14:C564=C564))&gt;1,0,1)</f>
        <v>0</v>
      </c>
      <c r="AI564" s="110" t="str">
        <f t="shared" ref="AI564" si="1185">IFERROR(VLOOKUP(D564,tipo,1,FALSE),"NO")</f>
        <v>NO</v>
      </c>
      <c r="AJ564" s="110" t="str">
        <f t="shared" ref="AJ564" si="1186">IFERROR(VLOOKUP(E564,modal,1,FALSE),"NO")</f>
        <v>NO</v>
      </c>
      <c r="AK564" s="111" t="str">
        <f>IFERROR(VLOOKUP(F564,Tipo!$C$12:$C$27,1,FALSE),"NO")</f>
        <v>NO</v>
      </c>
      <c r="AL564" s="110" t="str">
        <f t="shared" ref="AL564" si="1187">IFERROR(VLOOKUP(H564,afectacion,1,FALSE),"NO")</f>
        <v>NO</v>
      </c>
      <c r="AM564" s="110" t="str">
        <f t="shared" ref="AM564" si="1188">IFERROR(VLOOKUP(I564,programa,1,FALSE),"NO")</f>
        <v>NO</v>
      </c>
      <c r="AN564" s="58"/>
      <c r="AO564" s="58"/>
      <c r="AP564" s="58"/>
    </row>
    <row r="565" spans="1:42" s="57" customFormat="1" ht="27" customHeight="1" x14ac:dyDescent="0.25">
      <c r="A565" s="91"/>
      <c r="B565" s="106"/>
      <c r="C565" s="92"/>
      <c r="D565" s="112"/>
      <c r="E565" s="92"/>
      <c r="F565" s="93"/>
      <c r="G565" s="94"/>
      <c r="H565" s="95"/>
      <c r="I565" s="96"/>
      <c r="J565" s="97" t="str">
        <f>IF(ISERROR(VLOOKUP(I565,Eje_Pilar!$C$2:$E$47,2,FALSE))," ",VLOOKUP(I565,Eje_Pilar!$C$2:$E$47,2,FALSE))</f>
        <v xml:space="preserve"> </v>
      </c>
      <c r="K565" s="97" t="str">
        <f>IF(ISERROR(VLOOKUP(I565,Eje_Pilar!$C$2:$E$47,3,FALSE))," ",VLOOKUP(I565,Eje_Pilar!$C$2:$E$47,3,FALSE))</f>
        <v xml:space="preserve"> </v>
      </c>
      <c r="L565" s="98"/>
      <c r="M565" s="91"/>
      <c r="N565" s="94"/>
      <c r="O565" s="100"/>
      <c r="P565" s="101"/>
      <c r="Q565" s="102"/>
      <c r="R565" s="103"/>
      <c r="S565" s="100"/>
      <c r="T565" s="104">
        <f t="shared" ref="T565" si="1189">+O565+Q565+S565</f>
        <v>0</v>
      </c>
      <c r="U565" s="132"/>
      <c r="V565" s="105"/>
      <c r="W565" s="105"/>
      <c r="X565" s="105"/>
      <c r="Y565" s="106"/>
      <c r="Z565" s="106"/>
      <c r="AA565" s="107"/>
      <c r="AB565" s="91"/>
      <c r="AC565" s="91"/>
      <c r="AD565" s="91"/>
      <c r="AE565" s="91"/>
      <c r="AF565" s="108" t="str">
        <f t="shared" si="1004"/>
        <v>-</v>
      </c>
      <c r="AG565" s="109"/>
      <c r="AH565" s="130">
        <f>IF(SUMPRODUCT((A$14:A565=A565)*(B$14:B565=B565)*(C$14:C565=C565))&gt;1,0,1)</f>
        <v>0</v>
      </c>
      <c r="AI565" s="110" t="str">
        <f t="shared" ref="AI565" si="1190">IFERROR(VLOOKUP(D565,tipo,1,FALSE),"NO")</f>
        <v>NO</v>
      </c>
      <c r="AJ565" s="110" t="str">
        <f t="shared" ref="AJ565" si="1191">IFERROR(VLOOKUP(E565,modal,1,FALSE),"NO")</f>
        <v>NO</v>
      </c>
      <c r="AK565" s="111" t="str">
        <f>IFERROR(VLOOKUP(F565,Tipo!$C$12:$C$27,1,FALSE),"NO")</f>
        <v>NO</v>
      </c>
      <c r="AL565" s="110" t="str">
        <f t="shared" ref="AL565" si="1192">IFERROR(VLOOKUP(H565,afectacion,1,FALSE),"NO")</f>
        <v>NO</v>
      </c>
      <c r="AM565" s="110" t="str">
        <f t="shared" ref="AM565" si="1193">IFERROR(VLOOKUP(I565,programa,1,FALSE),"NO")</f>
        <v>NO</v>
      </c>
      <c r="AN565" s="58"/>
      <c r="AO565" s="58"/>
      <c r="AP565" s="58"/>
    </row>
    <row r="566" spans="1:42" s="57" customFormat="1" ht="27" customHeight="1" x14ac:dyDescent="0.25">
      <c r="A566" s="91"/>
      <c r="B566" s="106"/>
      <c r="C566" s="92"/>
      <c r="D566" s="112"/>
      <c r="E566" s="92"/>
      <c r="F566" s="93"/>
      <c r="G566" s="94"/>
      <c r="H566" s="95"/>
      <c r="I566" s="96"/>
      <c r="J566" s="97" t="str">
        <f>IF(ISERROR(VLOOKUP(I566,Eje_Pilar!$C$2:$E$47,2,FALSE))," ",VLOOKUP(I566,Eje_Pilar!$C$2:$E$47,2,FALSE))</f>
        <v xml:space="preserve"> </v>
      </c>
      <c r="K566" s="97" t="str">
        <f>IF(ISERROR(VLOOKUP(I566,Eje_Pilar!$C$2:$E$47,3,FALSE))," ",VLOOKUP(I566,Eje_Pilar!$C$2:$E$47,3,FALSE))</f>
        <v xml:space="preserve"> </v>
      </c>
      <c r="L566" s="98"/>
      <c r="M566" s="91"/>
      <c r="N566" s="94"/>
      <c r="O566" s="100"/>
      <c r="P566" s="101"/>
      <c r="Q566" s="102"/>
      <c r="R566" s="103"/>
      <c r="S566" s="100"/>
      <c r="T566" s="104">
        <f t="shared" ref="T566" si="1194">+O566+Q566+S566</f>
        <v>0</v>
      </c>
      <c r="U566" s="132"/>
      <c r="V566" s="105"/>
      <c r="W566" s="105"/>
      <c r="X566" s="105"/>
      <c r="Y566" s="106"/>
      <c r="Z566" s="106"/>
      <c r="AA566" s="107"/>
      <c r="AB566" s="91"/>
      <c r="AC566" s="91"/>
      <c r="AD566" s="91"/>
      <c r="AE566" s="91"/>
      <c r="AF566" s="108" t="str">
        <f t="shared" si="1004"/>
        <v>-</v>
      </c>
      <c r="AG566" s="109"/>
      <c r="AH566" s="130">
        <f>IF(SUMPRODUCT((A$14:A566=A566)*(B$14:B566=B566)*(C$14:C566=C566))&gt;1,0,1)</f>
        <v>0</v>
      </c>
      <c r="AI566" s="110" t="str">
        <f t="shared" ref="AI566" si="1195">IFERROR(VLOOKUP(D566,tipo,1,FALSE),"NO")</f>
        <v>NO</v>
      </c>
      <c r="AJ566" s="110" t="str">
        <f t="shared" ref="AJ566" si="1196">IFERROR(VLOOKUP(E566,modal,1,FALSE),"NO")</f>
        <v>NO</v>
      </c>
      <c r="AK566" s="111" t="str">
        <f>IFERROR(VLOOKUP(F566,Tipo!$C$12:$C$27,1,FALSE),"NO")</f>
        <v>NO</v>
      </c>
      <c r="AL566" s="110" t="str">
        <f t="shared" ref="AL566" si="1197">IFERROR(VLOOKUP(H566,afectacion,1,FALSE),"NO")</f>
        <v>NO</v>
      </c>
      <c r="AM566" s="110" t="str">
        <f t="shared" ref="AM566" si="1198">IFERROR(VLOOKUP(I566,programa,1,FALSE),"NO")</f>
        <v>NO</v>
      </c>
      <c r="AN566" s="58"/>
      <c r="AO566" s="58"/>
      <c r="AP566" s="58"/>
    </row>
    <row r="567" spans="1:42" s="57" customFormat="1" ht="27" customHeight="1" x14ac:dyDescent="0.25">
      <c r="A567" s="91"/>
      <c r="B567" s="106"/>
      <c r="C567" s="92"/>
      <c r="D567" s="112"/>
      <c r="E567" s="92"/>
      <c r="F567" s="93"/>
      <c r="G567" s="94"/>
      <c r="H567" s="95"/>
      <c r="I567" s="96"/>
      <c r="J567" s="97" t="str">
        <f>IF(ISERROR(VLOOKUP(I567,Eje_Pilar!$C$2:$E$47,2,FALSE))," ",VLOOKUP(I567,Eje_Pilar!$C$2:$E$47,2,FALSE))</f>
        <v xml:space="preserve"> </v>
      </c>
      <c r="K567" s="97" t="str">
        <f>IF(ISERROR(VLOOKUP(I567,Eje_Pilar!$C$2:$E$47,3,FALSE))," ",VLOOKUP(I567,Eje_Pilar!$C$2:$E$47,3,FALSE))</f>
        <v xml:space="preserve"> </v>
      </c>
      <c r="L567" s="98"/>
      <c r="M567" s="91"/>
      <c r="N567" s="94"/>
      <c r="O567" s="100"/>
      <c r="P567" s="101"/>
      <c r="Q567" s="102"/>
      <c r="R567" s="103"/>
      <c r="S567" s="100"/>
      <c r="T567" s="104">
        <f t="shared" ref="T567" si="1199">+O567+Q567+S567</f>
        <v>0</v>
      </c>
      <c r="U567" s="132"/>
      <c r="V567" s="105"/>
      <c r="W567" s="105"/>
      <c r="X567" s="105"/>
      <c r="Y567" s="106"/>
      <c r="Z567" s="106"/>
      <c r="AA567" s="107"/>
      <c r="AB567" s="91"/>
      <c r="AC567" s="91"/>
      <c r="AD567" s="91"/>
      <c r="AE567" s="91"/>
      <c r="AF567" s="108" t="str">
        <f t="shared" si="1004"/>
        <v>-</v>
      </c>
      <c r="AG567" s="109"/>
      <c r="AH567" s="130">
        <f>IF(SUMPRODUCT((A$14:A567=A567)*(B$14:B567=B567)*(C$14:C567=C567))&gt;1,0,1)</f>
        <v>0</v>
      </c>
      <c r="AI567" s="110" t="str">
        <f t="shared" ref="AI567" si="1200">IFERROR(VLOOKUP(D567,tipo,1,FALSE),"NO")</f>
        <v>NO</v>
      </c>
      <c r="AJ567" s="110" t="str">
        <f t="shared" ref="AJ567" si="1201">IFERROR(VLOOKUP(E567,modal,1,FALSE),"NO")</f>
        <v>NO</v>
      </c>
      <c r="AK567" s="111" t="str">
        <f>IFERROR(VLOOKUP(F567,Tipo!$C$12:$C$27,1,FALSE),"NO")</f>
        <v>NO</v>
      </c>
      <c r="AL567" s="110" t="str">
        <f t="shared" ref="AL567" si="1202">IFERROR(VLOOKUP(H567,afectacion,1,FALSE),"NO")</f>
        <v>NO</v>
      </c>
      <c r="AM567" s="110" t="str">
        <f t="shared" ref="AM567" si="1203">IFERROR(VLOOKUP(I567,programa,1,FALSE),"NO")</f>
        <v>NO</v>
      </c>
      <c r="AN567" s="58"/>
      <c r="AO567" s="58"/>
      <c r="AP567" s="58"/>
    </row>
    <row r="568" spans="1:42" s="57" customFormat="1" ht="27" customHeight="1" x14ac:dyDescent="0.25">
      <c r="A568" s="91"/>
      <c r="B568" s="106"/>
      <c r="C568" s="92"/>
      <c r="D568" s="112"/>
      <c r="E568" s="92"/>
      <c r="F568" s="93"/>
      <c r="G568" s="94"/>
      <c r="H568" s="95"/>
      <c r="I568" s="96"/>
      <c r="J568" s="97" t="str">
        <f>IF(ISERROR(VLOOKUP(I568,Eje_Pilar!$C$2:$E$47,2,FALSE))," ",VLOOKUP(I568,Eje_Pilar!$C$2:$E$47,2,FALSE))</f>
        <v xml:space="preserve"> </v>
      </c>
      <c r="K568" s="97" t="str">
        <f>IF(ISERROR(VLOOKUP(I568,Eje_Pilar!$C$2:$E$47,3,FALSE))," ",VLOOKUP(I568,Eje_Pilar!$C$2:$E$47,3,FALSE))</f>
        <v xml:space="preserve"> </v>
      </c>
      <c r="L568" s="98"/>
      <c r="M568" s="91"/>
      <c r="N568" s="94"/>
      <c r="O568" s="100"/>
      <c r="P568" s="101"/>
      <c r="Q568" s="102"/>
      <c r="R568" s="103"/>
      <c r="S568" s="100"/>
      <c r="T568" s="104">
        <f t="shared" ref="T568" si="1204">+O568+Q568+S568</f>
        <v>0</v>
      </c>
      <c r="U568" s="132"/>
      <c r="V568" s="105"/>
      <c r="W568" s="105"/>
      <c r="X568" s="105"/>
      <c r="Y568" s="106"/>
      <c r="Z568" s="106"/>
      <c r="AA568" s="107"/>
      <c r="AB568" s="91"/>
      <c r="AC568" s="91"/>
      <c r="AD568" s="91"/>
      <c r="AE568" s="91"/>
      <c r="AF568" s="108" t="str">
        <f t="shared" si="1004"/>
        <v>-</v>
      </c>
      <c r="AG568" s="109"/>
      <c r="AH568" s="130">
        <f>IF(SUMPRODUCT((A$14:A568=A568)*(B$14:B568=B568)*(C$14:C568=C568))&gt;1,0,1)</f>
        <v>0</v>
      </c>
      <c r="AI568" s="110" t="str">
        <f t="shared" ref="AI568" si="1205">IFERROR(VLOOKUP(D568,tipo,1,FALSE),"NO")</f>
        <v>NO</v>
      </c>
      <c r="AJ568" s="110" t="str">
        <f t="shared" ref="AJ568" si="1206">IFERROR(VLOOKUP(E568,modal,1,FALSE),"NO")</f>
        <v>NO</v>
      </c>
      <c r="AK568" s="111" t="str">
        <f>IFERROR(VLOOKUP(F568,Tipo!$C$12:$C$27,1,FALSE),"NO")</f>
        <v>NO</v>
      </c>
      <c r="AL568" s="110" t="str">
        <f t="shared" ref="AL568" si="1207">IFERROR(VLOOKUP(H568,afectacion,1,FALSE),"NO")</f>
        <v>NO</v>
      </c>
      <c r="AM568" s="110" t="str">
        <f t="shared" ref="AM568" si="1208">IFERROR(VLOOKUP(I568,programa,1,FALSE),"NO")</f>
        <v>NO</v>
      </c>
      <c r="AN568" s="58"/>
      <c r="AO568" s="58"/>
      <c r="AP568" s="58"/>
    </row>
    <row r="569" spans="1:42" s="57" customFormat="1" ht="27" customHeight="1" x14ac:dyDescent="0.25">
      <c r="A569" s="91"/>
      <c r="B569" s="106"/>
      <c r="C569" s="92"/>
      <c r="D569" s="112"/>
      <c r="E569" s="92"/>
      <c r="F569" s="93"/>
      <c r="G569" s="94"/>
      <c r="H569" s="95"/>
      <c r="I569" s="96"/>
      <c r="J569" s="97" t="str">
        <f>IF(ISERROR(VLOOKUP(I569,Eje_Pilar!$C$2:$E$47,2,FALSE))," ",VLOOKUP(I569,Eje_Pilar!$C$2:$E$47,2,FALSE))</f>
        <v xml:space="preserve"> </v>
      </c>
      <c r="K569" s="97" t="str">
        <f>IF(ISERROR(VLOOKUP(I569,Eje_Pilar!$C$2:$E$47,3,FALSE))," ",VLOOKUP(I569,Eje_Pilar!$C$2:$E$47,3,FALSE))</f>
        <v xml:space="preserve"> </v>
      </c>
      <c r="L569" s="98"/>
      <c r="M569" s="91"/>
      <c r="N569" s="94"/>
      <c r="O569" s="100"/>
      <c r="P569" s="101"/>
      <c r="Q569" s="102"/>
      <c r="R569" s="103"/>
      <c r="S569" s="100"/>
      <c r="T569" s="104">
        <f t="shared" ref="T569" si="1209">+O569+Q569+S569</f>
        <v>0</v>
      </c>
      <c r="U569" s="132"/>
      <c r="V569" s="105"/>
      <c r="W569" s="105"/>
      <c r="X569" s="105"/>
      <c r="Y569" s="106"/>
      <c r="Z569" s="106"/>
      <c r="AA569" s="107"/>
      <c r="AB569" s="91"/>
      <c r="AC569" s="91"/>
      <c r="AD569" s="91"/>
      <c r="AE569" s="91"/>
      <c r="AF569" s="108" t="str">
        <f t="shared" si="1004"/>
        <v>-</v>
      </c>
      <c r="AG569" s="109"/>
      <c r="AH569" s="130">
        <f>IF(SUMPRODUCT((A$14:A569=A569)*(B$14:B569=B569)*(C$14:C569=C569))&gt;1,0,1)</f>
        <v>0</v>
      </c>
      <c r="AI569" s="110" t="str">
        <f t="shared" ref="AI569" si="1210">IFERROR(VLOOKUP(D569,tipo,1,FALSE),"NO")</f>
        <v>NO</v>
      </c>
      <c r="AJ569" s="110" t="str">
        <f t="shared" ref="AJ569" si="1211">IFERROR(VLOOKUP(E569,modal,1,FALSE),"NO")</f>
        <v>NO</v>
      </c>
      <c r="AK569" s="111" t="str">
        <f>IFERROR(VLOOKUP(F569,Tipo!$C$12:$C$27,1,FALSE),"NO")</f>
        <v>NO</v>
      </c>
      <c r="AL569" s="110" t="str">
        <f t="shared" ref="AL569" si="1212">IFERROR(VLOOKUP(H569,afectacion,1,FALSE),"NO")</f>
        <v>NO</v>
      </c>
      <c r="AM569" s="110" t="str">
        <f t="shared" ref="AM569" si="1213">IFERROR(VLOOKUP(I569,programa,1,FALSE),"NO")</f>
        <v>NO</v>
      </c>
      <c r="AN569" s="58"/>
      <c r="AO569" s="58"/>
      <c r="AP569" s="58"/>
    </row>
    <row r="570" spans="1:42" s="57" customFormat="1" ht="27" customHeight="1" x14ac:dyDescent="0.25">
      <c r="A570" s="91"/>
      <c r="B570" s="106"/>
      <c r="C570" s="92"/>
      <c r="D570" s="112"/>
      <c r="E570" s="92"/>
      <c r="F570" s="93"/>
      <c r="G570" s="94"/>
      <c r="H570" s="95"/>
      <c r="I570" s="96"/>
      <c r="J570" s="97" t="str">
        <f>IF(ISERROR(VLOOKUP(I570,Eje_Pilar!$C$2:$E$47,2,FALSE))," ",VLOOKUP(I570,Eje_Pilar!$C$2:$E$47,2,FALSE))</f>
        <v xml:space="preserve"> </v>
      </c>
      <c r="K570" s="97" t="str">
        <f>IF(ISERROR(VLOOKUP(I570,Eje_Pilar!$C$2:$E$47,3,FALSE))," ",VLOOKUP(I570,Eje_Pilar!$C$2:$E$47,3,FALSE))</f>
        <v xml:space="preserve"> </v>
      </c>
      <c r="L570" s="98"/>
      <c r="M570" s="91"/>
      <c r="N570" s="94"/>
      <c r="O570" s="100"/>
      <c r="P570" s="101"/>
      <c r="Q570" s="102"/>
      <c r="R570" s="103"/>
      <c r="S570" s="100"/>
      <c r="T570" s="104">
        <f t="shared" ref="T570" si="1214">+O570+Q570+S570</f>
        <v>0</v>
      </c>
      <c r="U570" s="132"/>
      <c r="V570" s="105"/>
      <c r="W570" s="105"/>
      <c r="X570" s="105"/>
      <c r="Y570" s="106"/>
      <c r="Z570" s="106"/>
      <c r="AA570" s="107"/>
      <c r="AB570" s="91"/>
      <c r="AC570" s="91"/>
      <c r="AD570" s="91"/>
      <c r="AE570" s="91"/>
      <c r="AF570" s="108" t="str">
        <f t="shared" si="1004"/>
        <v>-</v>
      </c>
      <c r="AG570" s="109"/>
      <c r="AH570" s="130">
        <f>IF(SUMPRODUCT((A$14:A570=A570)*(B$14:B570=B570)*(C$14:C570=C570))&gt;1,0,1)</f>
        <v>0</v>
      </c>
      <c r="AI570" s="110" t="str">
        <f t="shared" ref="AI570" si="1215">IFERROR(VLOOKUP(D570,tipo,1,FALSE),"NO")</f>
        <v>NO</v>
      </c>
      <c r="AJ570" s="110" t="str">
        <f t="shared" ref="AJ570" si="1216">IFERROR(VLOOKUP(E570,modal,1,FALSE),"NO")</f>
        <v>NO</v>
      </c>
      <c r="AK570" s="111" t="str">
        <f>IFERROR(VLOOKUP(F570,Tipo!$C$12:$C$27,1,FALSE),"NO")</f>
        <v>NO</v>
      </c>
      <c r="AL570" s="110" t="str">
        <f t="shared" ref="AL570" si="1217">IFERROR(VLOOKUP(H570,afectacion,1,FALSE),"NO")</f>
        <v>NO</v>
      </c>
      <c r="AM570" s="110" t="str">
        <f t="shared" ref="AM570" si="1218">IFERROR(VLOOKUP(I570,programa,1,FALSE),"NO")</f>
        <v>NO</v>
      </c>
      <c r="AN570" s="58"/>
      <c r="AO570" s="58"/>
      <c r="AP570" s="58"/>
    </row>
    <row r="571" spans="1:42" s="57" customFormat="1" ht="27" customHeight="1" x14ac:dyDescent="0.25">
      <c r="A571" s="91"/>
      <c r="B571" s="106"/>
      <c r="C571" s="92"/>
      <c r="D571" s="112"/>
      <c r="E571" s="92"/>
      <c r="F571" s="93"/>
      <c r="G571" s="94"/>
      <c r="H571" s="95"/>
      <c r="I571" s="96"/>
      <c r="J571" s="97" t="str">
        <f>IF(ISERROR(VLOOKUP(I571,Eje_Pilar!$C$2:$E$47,2,FALSE))," ",VLOOKUP(I571,Eje_Pilar!$C$2:$E$47,2,FALSE))</f>
        <v xml:space="preserve"> </v>
      </c>
      <c r="K571" s="97" t="str">
        <f>IF(ISERROR(VLOOKUP(I571,Eje_Pilar!$C$2:$E$47,3,FALSE))," ",VLOOKUP(I571,Eje_Pilar!$C$2:$E$47,3,FALSE))</f>
        <v xml:space="preserve"> </v>
      </c>
      <c r="L571" s="98"/>
      <c r="M571" s="91"/>
      <c r="N571" s="94"/>
      <c r="O571" s="100"/>
      <c r="P571" s="101"/>
      <c r="Q571" s="102"/>
      <c r="R571" s="103"/>
      <c r="S571" s="100"/>
      <c r="T571" s="104">
        <f t="shared" ref="T571" si="1219">+O571+Q571+S571</f>
        <v>0</v>
      </c>
      <c r="U571" s="132"/>
      <c r="V571" s="105"/>
      <c r="W571" s="105"/>
      <c r="X571" s="105"/>
      <c r="Y571" s="106"/>
      <c r="Z571" s="106"/>
      <c r="AA571" s="107"/>
      <c r="AB571" s="91"/>
      <c r="AC571" s="91"/>
      <c r="AD571" s="91"/>
      <c r="AE571" s="91"/>
      <c r="AF571" s="108" t="str">
        <f t="shared" si="1004"/>
        <v>-</v>
      </c>
      <c r="AG571" s="109"/>
      <c r="AH571" s="130">
        <f>IF(SUMPRODUCT((A$14:A571=A571)*(B$14:B571=B571)*(C$14:C571=C571))&gt;1,0,1)</f>
        <v>0</v>
      </c>
      <c r="AI571" s="110" t="str">
        <f t="shared" ref="AI571" si="1220">IFERROR(VLOOKUP(D571,tipo,1,FALSE),"NO")</f>
        <v>NO</v>
      </c>
      <c r="AJ571" s="110" t="str">
        <f t="shared" ref="AJ571" si="1221">IFERROR(VLOOKUP(E571,modal,1,FALSE),"NO")</f>
        <v>NO</v>
      </c>
      <c r="AK571" s="111" t="str">
        <f>IFERROR(VLOOKUP(F571,Tipo!$C$12:$C$27,1,FALSE),"NO")</f>
        <v>NO</v>
      </c>
      <c r="AL571" s="110" t="str">
        <f t="shared" ref="AL571" si="1222">IFERROR(VLOOKUP(H571,afectacion,1,FALSE),"NO")</f>
        <v>NO</v>
      </c>
      <c r="AM571" s="110" t="str">
        <f t="shared" ref="AM571" si="1223">IFERROR(VLOOKUP(I571,programa,1,FALSE),"NO")</f>
        <v>NO</v>
      </c>
      <c r="AN571" s="58"/>
      <c r="AO571" s="58"/>
      <c r="AP571" s="58"/>
    </row>
    <row r="572" spans="1:42" s="57" customFormat="1" ht="27" customHeight="1" x14ac:dyDescent="0.25">
      <c r="A572" s="91"/>
      <c r="B572" s="106"/>
      <c r="C572" s="92"/>
      <c r="D572" s="112"/>
      <c r="E572" s="92"/>
      <c r="F572" s="93"/>
      <c r="G572" s="94"/>
      <c r="H572" s="95"/>
      <c r="I572" s="96"/>
      <c r="J572" s="97" t="str">
        <f>IF(ISERROR(VLOOKUP(I572,Eje_Pilar!$C$2:$E$47,2,FALSE))," ",VLOOKUP(I572,Eje_Pilar!$C$2:$E$47,2,FALSE))</f>
        <v xml:space="preserve"> </v>
      </c>
      <c r="K572" s="97" t="str">
        <f>IF(ISERROR(VLOOKUP(I572,Eje_Pilar!$C$2:$E$47,3,FALSE))," ",VLOOKUP(I572,Eje_Pilar!$C$2:$E$47,3,FALSE))</f>
        <v xml:space="preserve"> </v>
      </c>
      <c r="L572" s="98"/>
      <c r="M572" s="91"/>
      <c r="N572" s="94"/>
      <c r="O572" s="100"/>
      <c r="P572" s="101"/>
      <c r="Q572" s="102"/>
      <c r="R572" s="103"/>
      <c r="S572" s="100"/>
      <c r="T572" s="104">
        <f t="shared" ref="T572:T575" si="1224">+O572+Q572+S572</f>
        <v>0</v>
      </c>
      <c r="U572" s="132"/>
      <c r="V572" s="105"/>
      <c r="W572" s="105"/>
      <c r="X572" s="105"/>
      <c r="Y572" s="106"/>
      <c r="Z572" s="106"/>
      <c r="AA572" s="107"/>
      <c r="AB572" s="91"/>
      <c r="AC572" s="91"/>
      <c r="AD572" s="91"/>
      <c r="AE572" s="91"/>
      <c r="AF572" s="108" t="str">
        <f t="shared" si="1004"/>
        <v>-</v>
      </c>
      <c r="AG572" s="109"/>
      <c r="AH572" s="130">
        <f>IF(SUMPRODUCT((A$14:A572=A572)*(B$14:B572=B572)*(C$14:C572=C572))&gt;1,0,1)</f>
        <v>0</v>
      </c>
      <c r="AI572" s="110" t="str">
        <f t="shared" ref="AI572:AI575" si="1225">IFERROR(VLOOKUP(D572,tipo,1,FALSE),"NO")</f>
        <v>NO</v>
      </c>
      <c r="AJ572" s="110" t="str">
        <f t="shared" ref="AJ572:AJ575" si="1226">IFERROR(VLOOKUP(E572,modal,1,FALSE),"NO")</f>
        <v>NO</v>
      </c>
      <c r="AK572" s="111" t="str">
        <f>IFERROR(VLOOKUP(F572,Tipo!$C$12:$C$27,1,FALSE),"NO")</f>
        <v>NO</v>
      </c>
      <c r="AL572" s="110" t="str">
        <f t="shared" ref="AL572:AL575" si="1227">IFERROR(VLOOKUP(H572,afectacion,1,FALSE),"NO")</f>
        <v>NO</v>
      </c>
      <c r="AM572" s="110" t="str">
        <f t="shared" ref="AM572:AM575" si="1228">IFERROR(VLOOKUP(I572,programa,1,FALSE),"NO")</f>
        <v>NO</v>
      </c>
      <c r="AN572" s="58"/>
      <c r="AO572" s="58"/>
      <c r="AP572" s="58"/>
    </row>
    <row r="573" spans="1:42" s="57" customFormat="1" ht="27" customHeight="1" x14ac:dyDescent="0.25">
      <c r="A573" s="91"/>
      <c r="B573" s="106"/>
      <c r="C573" s="92"/>
      <c r="D573" s="112"/>
      <c r="E573" s="92"/>
      <c r="F573" s="93"/>
      <c r="G573" s="94"/>
      <c r="H573" s="95"/>
      <c r="I573" s="96"/>
      <c r="J573" s="97" t="str">
        <f>IF(ISERROR(VLOOKUP(I573,Eje_Pilar!$C$2:$E$47,2,FALSE))," ",VLOOKUP(I573,Eje_Pilar!$C$2:$E$47,2,FALSE))</f>
        <v xml:space="preserve"> </v>
      </c>
      <c r="K573" s="97" t="str">
        <f>IF(ISERROR(VLOOKUP(I573,Eje_Pilar!$C$2:$E$47,3,FALSE))," ",VLOOKUP(I573,Eje_Pilar!$C$2:$E$47,3,FALSE))</f>
        <v xml:space="preserve"> </v>
      </c>
      <c r="L573" s="98"/>
      <c r="M573" s="91"/>
      <c r="N573" s="94"/>
      <c r="O573" s="100"/>
      <c r="P573" s="101"/>
      <c r="Q573" s="102"/>
      <c r="R573" s="103"/>
      <c r="S573" s="100"/>
      <c r="T573" s="104">
        <f t="shared" si="1224"/>
        <v>0</v>
      </c>
      <c r="U573" s="132"/>
      <c r="V573" s="105"/>
      <c r="W573" s="105"/>
      <c r="X573" s="105"/>
      <c r="Y573" s="106"/>
      <c r="Z573" s="106"/>
      <c r="AA573" s="107"/>
      <c r="AB573" s="91"/>
      <c r="AC573" s="91"/>
      <c r="AD573" s="91"/>
      <c r="AE573" s="91"/>
      <c r="AF573" s="108" t="str">
        <f t="shared" si="1004"/>
        <v>-</v>
      </c>
      <c r="AG573" s="109"/>
      <c r="AH573" s="130">
        <f>IF(SUMPRODUCT((A$14:A573=A573)*(B$14:B573=B573)*(C$14:C573=C573))&gt;1,0,1)</f>
        <v>0</v>
      </c>
      <c r="AI573" s="110" t="str">
        <f t="shared" si="1225"/>
        <v>NO</v>
      </c>
      <c r="AJ573" s="110" t="str">
        <f t="shared" si="1226"/>
        <v>NO</v>
      </c>
      <c r="AK573" s="111" t="str">
        <f>IFERROR(VLOOKUP(F573,Tipo!$C$12:$C$27,1,FALSE),"NO")</f>
        <v>NO</v>
      </c>
      <c r="AL573" s="110" t="str">
        <f t="shared" si="1227"/>
        <v>NO</v>
      </c>
      <c r="AM573" s="110" t="str">
        <f t="shared" si="1228"/>
        <v>NO</v>
      </c>
      <c r="AN573" s="58"/>
      <c r="AO573" s="58"/>
      <c r="AP573" s="58"/>
    </row>
    <row r="574" spans="1:42" s="57" customFormat="1" ht="27" customHeight="1" x14ac:dyDescent="0.25">
      <c r="A574" s="91"/>
      <c r="B574" s="106"/>
      <c r="C574" s="92"/>
      <c r="D574" s="112"/>
      <c r="E574" s="92"/>
      <c r="F574" s="93"/>
      <c r="G574" s="94"/>
      <c r="H574" s="95"/>
      <c r="I574" s="96"/>
      <c r="J574" s="97" t="str">
        <f>IF(ISERROR(VLOOKUP(I574,Eje_Pilar!$C$2:$E$47,2,FALSE))," ",VLOOKUP(I574,Eje_Pilar!$C$2:$E$47,2,FALSE))</f>
        <v xml:space="preserve"> </v>
      </c>
      <c r="K574" s="97" t="str">
        <f>IF(ISERROR(VLOOKUP(I574,Eje_Pilar!$C$2:$E$47,3,FALSE))," ",VLOOKUP(I574,Eje_Pilar!$C$2:$E$47,3,FALSE))</f>
        <v xml:space="preserve"> </v>
      </c>
      <c r="L574" s="98"/>
      <c r="M574" s="91"/>
      <c r="N574" s="94"/>
      <c r="O574" s="100"/>
      <c r="P574" s="101"/>
      <c r="Q574" s="102"/>
      <c r="R574" s="103"/>
      <c r="S574" s="100"/>
      <c r="T574" s="104">
        <f t="shared" si="1224"/>
        <v>0</v>
      </c>
      <c r="U574" s="132"/>
      <c r="V574" s="105"/>
      <c r="W574" s="105"/>
      <c r="X574" s="105"/>
      <c r="Y574" s="106"/>
      <c r="Z574" s="106"/>
      <c r="AA574" s="107"/>
      <c r="AB574" s="91"/>
      <c r="AC574" s="91"/>
      <c r="AD574" s="91"/>
      <c r="AE574" s="91"/>
      <c r="AF574" s="108" t="str">
        <f t="shared" si="1004"/>
        <v>-</v>
      </c>
      <c r="AG574" s="109"/>
      <c r="AH574" s="130">
        <f>IF(SUMPRODUCT((A$14:A574=A574)*(B$14:B574=B574)*(C$14:C574=C574))&gt;1,0,1)</f>
        <v>0</v>
      </c>
      <c r="AI574" s="110" t="str">
        <f t="shared" si="1225"/>
        <v>NO</v>
      </c>
      <c r="AJ574" s="110" t="str">
        <f t="shared" si="1226"/>
        <v>NO</v>
      </c>
      <c r="AK574" s="111" t="str">
        <f>IFERROR(VLOOKUP(F574,Tipo!$C$12:$C$27,1,FALSE),"NO")</f>
        <v>NO</v>
      </c>
      <c r="AL574" s="110" t="str">
        <f t="shared" si="1227"/>
        <v>NO</v>
      </c>
      <c r="AM574" s="110" t="str">
        <f t="shared" si="1228"/>
        <v>NO</v>
      </c>
      <c r="AN574" s="58"/>
      <c r="AO574" s="58"/>
      <c r="AP574" s="58"/>
    </row>
    <row r="575" spans="1:42" s="57" customFormat="1" ht="27" customHeight="1" x14ac:dyDescent="0.25">
      <c r="A575" s="91"/>
      <c r="B575" s="106"/>
      <c r="C575" s="92"/>
      <c r="D575" s="112"/>
      <c r="E575" s="92"/>
      <c r="F575" s="93"/>
      <c r="G575" s="94"/>
      <c r="H575" s="95"/>
      <c r="I575" s="96"/>
      <c r="J575" s="97" t="str">
        <f>IF(ISERROR(VLOOKUP(I575,Eje_Pilar!$C$2:$E$47,2,FALSE))," ",VLOOKUP(I575,Eje_Pilar!$C$2:$E$47,2,FALSE))</f>
        <v xml:space="preserve"> </v>
      </c>
      <c r="K575" s="97" t="str">
        <f>IF(ISERROR(VLOOKUP(I575,Eje_Pilar!$C$2:$E$47,3,FALSE))," ",VLOOKUP(I575,Eje_Pilar!$C$2:$E$47,3,FALSE))</f>
        <v xml:space="preserve"> </v>
      </c>
      <c r="L575" s="98"/>
      <c r="M575" s="91"/>
      <c r="N575" s="94"/>
      <c r="O575" s="100"/>
      <c r="P575" s="101"/>
      <c r="Q575" s="102"/>
      <c r="R575" s="103"/>
      <c r="S575" s="100"/>
      <c r="T575" s="104">
        <f t="shared" si="1224"/>
        <v>0</v>
      </c>
      <c r="U575" s="132"/>
      <c r="V575" s="105"/>
      <c r="W575" s="105"/>
      <c r="X575" s="105"/>
      <c r="Y575" s="106"/>
      <c r="Z575" s="106"/>
      <c r="AA575" s="107"/>
      <c r="AB575" s="91"/>
      <c r="AC575" s="91"/>
      <c r="AD575" s="91"/>
      <c r="AE575" s="91"/>
      <c r="AF575" s="108" t="str">
        <f t="shared" si="1004"/>
        <v>-</v>
      </c>
      <c r="AG575" s="109"/>
      <c r="AH575" s="130">
        <f>IF(SUMPRODUCT((A$14:A575=A575)*(B$14:B575=B575)*(C$14:C575=C575))&gt;1,0,1)</f>
        <v>0</v>
      </c>
      <c r="AI575" s="110" t="str">
        <f t="shared" si="1225"/>
        <v>NO</v>
      </c>
      <c r="AJ575" s="110" t="str">
        <f t="shared" si="1226"/>
        <v>NO</v>
      </c>
      <c r="AK575" s="111" t="str">
        <f>IFERROR(VLOOKUP(F575,Tipo!$C$12:$C$27,1,FALSE),"NO")</f>
        <v>NO</v>
      </c>
      <c r="AL575" s="110" t="str">
        <f t="shared" si="1227"/>
        <v>NO</v>
      </c>
      <c r="AM575" s="110" t="str">
        <f t="shared" si="1228"/>
        <v>NO</v>
      </c>
      <c r="AN575" s="58"/>
      <c r="AO575" s="58"/>
      <c r="AP575" s="58"/>
    </row>
    <row r="576" spans="1:42" s="57" customFormat="1" ht="27" customHeight="1" x14ac:dyDescent="0.25">
      <c r="A576" s="91"/>
      <c r="B576" s="106"/>
      <c r="C576" s="92"/>
      <c r="D576" s="112"/>
      <c r="E576" s="92"/>
      <c r="F576" s="93"/>
      <c r="G576" s="94"/>
      <c r="H576" s="95"/>
      <c r="I576" s="96"/>
      <c r="J576" s="97" t="str">
        <f>IF(ISERROR(VLOOKUP(I576,Eje_Pilar!$C$2:$E$47,2,FALSE))," ",VLOOKUP(I576,Eje_Pilar!$C$2:$E$47,2,FALSE))</f>
        <v xml:space="preserve"> </v>
      </c>
      <c r="K576" s="97" t="str">
        <f>IF(ISERROR(VLOOKUP(I576,Eje_Pilar!$C$2:$E$47,3,FALSE))," ",VLOOKUP(I576,Eje_Pilar!$C$2:$E$47,3,FALSE))</f>
        <v xml:space="preserve"> </v>
      </c>
      <c r="L576" s="98"/>
      <c r="M576" s="91"/>
      <c r="N576" s="94"/>
      <c r="O576" s="100"/>
      <c r="P576" s="101"/>
      <c r="Q576" s="102"/>
      <c r="R576" s="103"/>
      <c r="S576" s="100"/>
      <c r="T576" s="104">
        <f t="shared" ref="T576" si="1229">+O576+Q576+S576</f>
        <v>0</v>
      </c>
      <c r="U576" s="132"/>
      <c r="V576" s="105"/>
      <c r="W576" s="105"/>
      <c r="X576" s="105"/>
      <c r="Y576" s="106"/>
      <c r="Z576" s="106"/>
      <c r="AA576" s="107"/>
      <c r="AB576" s="91"/>
      <c r="AC576" s="91"/>
      <c r="AD576" s="91"/>
      <c r="AE576" s="91"/>
      <c r="AF576" s="108" t="str">
        <f t="shared" si="1004"/>
        <v>-</v>
      </c>
      <c r="AG576" s="109"/>
      <c r="AH576" s="130">
        <f>IF(SUMPRODUCT((A$14:A576=A576)*(B$14:B576=B576)*(C$14:C576=C576))&gt;1,0,1)</f>
        <v>0</v>
      </c>
      <c r="AI576" s="110" t="str">
        <f t="shared" ref="AI576" si="1230">IFERROR(VLOOKUP(D576,tipo,1,FALSE),"NO")</f>
        <v>NO</v>
      </c>
      <c r="AJ576" s="110" t="str">
        <f t="shared" ref="AJ576" si="1231">IFERROR(VLOOKUP(E576,modal,1,FALSE),"NO")</f>
        <v>NO</v>
      </c>
      <c r="AK576" s="111" t="str">
        <f>IFERROR(VLOOKUP(F576,Tipo!$C$12:$C$27,1,FALSE),"NO")</f>
        <v>NO</v>
      </c>
      <c r="AL576" s="110" t="str">
        <f t="shared" ref="AL576" si="1232">IFERROR(VLOOKUP(H576,afectacion,1,FALSE),"NO")</f>
        <v>NO</v>
      </c>
      <c r="AM576" s="110" t="str">
        <f t="shared" ref="AM576" si="1233">IFERROR(VLOOKUP(I576,programa,1,FALSE),"NO")</f>
        <v>NO</v>
      </c>
      <c r="AN576" s="58"/>
      <c r="AO576" s="58"/>
      <c r="AP576" s="58"/>
    </row>
    <row r="577" spans="1:42" s="57" customFormat="1" ht="27" customHeight="1" x14ac:dyDescent="0.25">
      <c r="A577" s="91"/>
      <c r="B577" s="106"/>
      <c r="C577" s="92"/>
      <c r="D577" s="112"/>
      <c r="E577" s="92"/>
      <c r="F577" s="93"/>
      <c r="G577" s="94"/>
      <c r="H577" s="95"/>
      <c r="I577" s="96"/>
      <c r="J577" s="97" t="str">
        <f>IF(ISERROR(VLOOKUP(I577,Eje_Pilar!$C$2:$E$47,2,FALSE))," ",VLOOKUP(I577,Eje_Pilar!$C$2:$E$47,2,FALSE))</f>
        <v xml:space="preserve"> </v>
      </c>
      <c r="K577" s="97" t="str">
        <f>IF(ISERROR(VLOOKUP(I577,Eje_Pilar!$C$2:$E$47,3,FALSE))," ",VLOOKUP(I577,Eje_Pilar!$C$2:$E$47,3,FALSE))</f>
        <v xml:space="preserve"> </v>
      </c>
      <c r="L577" s="98"/>
      <c r="M577" s="91"/>
      <c r="N577" s="94"/>
      <c r="O577" s="100"/>
      <c r="P577" s="101"/>
      <c r="Q577" s="102"/>
      <c r="R577" s="103"/>
      <c r="S577" s="100"/>
      <c r="T577" s="104">
        <f t="shared" ref="T577:T579" si="1234">+O577+Q577+S577</f>
        <v>0</v>
      </c>
      <c r="U577" s="132"/>
      <c r="V577" s="105"/>
      <c r="W577" s="105"/>
      <c r="X577" s="105"/>
      <c r="Y577" s="106"/>
      <c r="Z577" s="106"/>
      <c r="AA577" s="107"/>
      <c r="AB577" s="91"/>
      <c r="AC577" s="91"/>
      <c r="AD577" s="91"/>
      <c r="AE577" s="91"/>
      <c r="AF577" s="108" t="str">
        <f t="shared" si="1004"/>
        <v>-</v>
      </c>
      <c r="AG577" s="109"/>
      <c r="AH577" s="130">
        <f>IF(SUMPRODUCT((A$14:A577=A577)*(B$14:B577=B577)*(C$14:C577=C577))&gt;1,0,1)</f>
        <v>0</v>
      </c>
      <c r="AI577" s="110" t="str">
        <f t="shared" ref="AI577:AI579" si="1235">IFERROR(VLOOKUP(D577,tipo,1,FALSE),"NO")</f>
        <v>NO</v>
      </c>
      <c r="AJ577" s="110" t="str">
        <f t="shared" ref="AJ577:AJ579" si="1236">IFERROR(VLOOKUP(E577,modal,1,FALSE),"NO")</f>
        <v>NO</v>
      </c>
      <c r="AK577" s="111" t="str">
        <f>IFERROR(VLOOKUP(F577,Tipo!$C$12:$C$27,1,FALSE),"NO")</f>
        <v>NO</v>
      </c>
      <c r="AL577" s="110" t="str">
        <f t="shared" ref="AL577:AL579" si="1237">IFERROR(VLOOKUP(H577,afectacion,1,FALSE),"NO")</f>
        <v>NO</v>
      </c>
      <c r="AM577" s="110" t="str">
        <f t="shared" ref="AM577:AM579" si="1238">IFERROR(VLOOKUP(I577,programa,1,FALSE),"NO")</f>
        <v>NO</v>
      </c>
      <c r="AN577" s="58"/>
      <c r="AO577" s="58"/>
      <c r="AP577" s="58"/>
    </row>
    <row r="578" spans="1:42" s="57" customFormat="1" ht="27" customHeight="1" x14ac:dyDescent="0.25">
      <c r="A578" s="91"/>
      <c r="B578" s="106"/>
      <c r="C578" s="92"/>
      <c r="D578" s="112"/>
      <c r="E578" s="92"/>
      <c r="F578" s="93"/>
      <c r="G578" s="94"/>
      <c r="H578" s="95"/>
      <c r="I578" s="96"/>
      <c r="J578" s="97" t="str">
        <f>IF(ISERROR(VLOOKUP(I578,Eje_Pilar!$C$2:$E$47,2,FALSE))," ",VLOOKUP(I578,Eje_Pilar!$C$2:$E$47,2,FALSE))</f>
        <v xml:space="preserve"> </v>
      </c>
      <c r="K578" s="97" t="str">
        <f>IF(ISERROR(VLOOKUP(I578,Eje_Pilar!$C$2:$E$47,3,FALSE))," ",VLOOKUP(I578,Eje_Pilar!$C$2:$E$47,3,FALSE))</f>
        <v xml:space="preserve"> </v>
      </c>
      <c r="L578" s="98"/>
      <c r="M578" s="91"/>
      <c r="N578" s="94"/>
      <c r="O578" s="100"/>
      <c r="P578" s="101"/>
      <c r="Q578" s="102"/>
      <c r="R578" s="103"/>
      <c r="S578" s="100"/>
      <c r="T578" s="104">
        <f t="shared" si="1234"/>
        <v>0</v>
      </c>
      <c r="U578" s="132"/>
      <c r="V578" s="105"/>
      <c r="W578" s="105"/>
      <c r="X578" s="105"/>
      <c r="Y578" s="106"/>
      <c r="Z578" s="106"/>
      <c r="AA578" s="107"/>
      <c r="AB578" s="91"/>
      <c r="AC578" s="91"/>
      <c r="AD578" s="91"/>
      <c r="AE578" s="91"/>
      <c r="AF578" s="108" t="str">
        <f t="shared" si="1004"/>
        <v>-</v>
      </c>
      <c r="AG578" s="109"/>
      <c r="AH578" s="130">
        <f>IF(SUMPRODUCT((A$14:A578=A578)*(B$14:B578=B578)*(C$14:C578=C578))&gt;1,0,1)</f>
        <v>0</v>
      </c>
      <c r="AI578" s="110" t="str">
        <f t="shared" si="1235"/>
        <v>NO</v>
      </c>
      <c r="AJ578" s="110" t="str">
        <f t="shared" si="1236"/>
        <v>NO</v>
      </c>
      <c r="AK578" s="111" t="str">
        <f>IFERROR(VLOOKUP(F578,Tipo!$C$12:$C$27,1,FALSE),"NO")</f>
        <v>NO</v>
      </c>
      <c r="AL578" s="110" t="str">
        <f t="shared" si="1237"/>
        <v>NO</v>
      </c>
      <c r="AM578" s="110" t="str">
        <f t="shared" si="1238"/>
        <v>NO</v>
      </c>
      <c r="AN578" s="58"/>
      <c r="AO578" s="58"/>
      <c r="AP578" s="58"/>
    </row>
    <row r="579" spans="1:42" s="57" customFormat="1" ht="27" customHeight="1" x14ac:dyDescent="0.25">
      <c r="A579" s="91"/>
      <c r="B579" s="106"/>
      <c r="C579" s="92"/>
      <c r="D579" s="112"/>
      <c r="E579" s="92"/>
      <c r="F579" s="93"/>
      <c r="G579" s="94"/>
      <c r="H579" s="95"/>
      <c r="I579" s="96"/>
      <c r="J579" s="97" t="str">
        <f>IF(ISERROR(VLOOKUP(I579,Eje_Pilar!$C$2:$E$47,2,FALSE))," ",VLOOKUP(I579,Eje_Pilar!$C$2:$E$47,2,FALSE))</f>
        <v xml:space="preserve"> </v>
      </c>
      <c r="K579" s="97" t="str">
        <f>IF(ISERROR(VLOOKUP(I579,Eje_Pilar!$C$2:$E$47,3,FALSE))," ",VLOOKUP(I579,Eje_Pilar!$C$2:$E$47,3,FALSE))</f>
        <v xml:space="preserve"> </v>
      </c>
      <c r="L579" s="98"/>
      <c r="M579" s="91"/>
      <c r="N579" s="94"/>
      <c r="O579" s="100"/>
      <c r="P579" s="101"/>
      <c r="Q579" s="102"/>
      <c r="R579" s="103"/>
      <c r="S579" s="100"/>
      <c r="T579" s="104">
        <f t="shared" si="1234"/>
        <v>0</v>
      </c>
      <c r="U579" s="132"/>
      <c r="V579" s="105"/>
      <c r="W579" s="105"/>
      <c r="X579" s="105"/>
      <c r="Y579" s="106"/>
      <c r="Z579" s="106"/>
      <c r="AA579" s="107"/>
      <c r="AB579" s="91"/>
      <c r="AC579" s="91"/>
      <c r="AD579" s="91"/>
      <c r="AE579" s="91"/>
      <c r="AF579" s="108" t="str">
        <f t="shared" si="1004"/>
        <v>-</v>
      </c>
      <c r="AG579" s="109"/>
      <c r="AH579" s="130">
        <f>IF(SUMPRODUCT((A$14:A579=A579)*(B$14:B579=B579)*(C$14:C579=C579))&gt;1,0,1)</f>
        <v>0</v>
      </c>
      <c r="AI579" s="110" t="str">
        <f t="shared" si="1235"/>
        <v>NO</v>
      </c>
      <c r="AJ579" s="110" t="str">
        <f t="shared" si="1236"/>
        <v>NO</v>
      </c>
      <c r="AK579" s="111" t="str">
        <f>IFERROR(VLOOKUP(F579,Tipo!$C$12:$C$27,1,FALSE),"NO")</f>
        <v>NO</v>
      </c>
      <c r="AL579" s="110" t="str">
        <f t="shared" si="1237"/>
        <v>NO</v>
      </c>
      <c r="AM579" s="110" t="str">
        <f t="shared" si="1238"/>
        <v>NO</v>
      </c>
      <c r="AN579" s="58"/>
      <c r="AO579" s="58"/>
      <c r="AP579" s="58"/>
    </row>
    <row r="580" spans="1:42" s="57" customFormat="1" ht="27" customHeight="1" x14ac:dyDescent="0.25">
      <c r="A580" s="91"/>
      <c r="B580" s="106"/>
      <c r="C580" s="92"/>
      <c r="D580" s="112"/>
      <c r="E580" s="92"/>
      <c r="F580" s="93"/>
      <c r="G580" s="94"/>
      <c r="H580" s="95"/>
      <c r="I580" s="96"/>
      <c r="J580" s="97" t="str">
        <f>IF(ISERROR(VLOOKUP(I580,Eje_Pilar!$C$2:$E$47,2,FALSE))," ",VLOOKUP(I580,Eje_Pilar!$C$2:$E$47,2,FALSE))</f>
        <v xml:space="preserve"> </v>
      </c>
      <c r="K580" s="97" t="str">
        <f>IF(ISERROR(VLOOKUP(I580,Eje_Pilar!$C$2:$E$47,3,FALSE))," ",VLOOKUP(I580,Eje_Pilar!$C$2:$E$47,3,FALSE))</f>
        <v xml:space="preserve"> </v>
      </c>
      <c r="L580" s="98"/>
      <c r="M580" s="91"/>
      <c r="N580" s="94"/>
      <c r="O580" s="100"/>
      <c r="P580" s="101"/>
      <c r="Q580" s="102"/>
      <c r="R580" s="103"/>
      <c r="S580" s="100"/>
      <c r="T580" s="104">
        <f t="shared" ref="T580" si="1239">+O580+Q580+S580</f>
        <v>0</v>
      </c>
      <c r="U580" s="132"/>
      <c r="V580" s="105"/>
      <c r="W580" s="105"/>
      <c r="X580" s="105"/>
      <c r="Y580" s="106"/>
      <c r="Z580" s="106"/>
      <c r="AA580" s="107"/>
      <c r="AB580" s="91"/>
      <c r="AC580" s="91"/>
      <c r="AD580" s="91"/>
      <c r="AE580" s="91"/>
      <c r="AF580" s="108" t="str">
        <f t="shared" si="1004"/>
        <v>-</v>
      </c>
      <c r="AG580" s="109"/>
      <c r="AH580" s="130">
        <f>IF(SUMPRODUCT((A$14:A580=A580)*(B$14:B580=B580)*(C$14:C580=C580))&gt;1,0,1)</f>
        <v>0</v>
      </c>
      <c r="AI580" s="110" t="str">
        <f t="shared" ref="AI580" si="1240">IFERROR(VLOOKUP(D580,tipo,1,FALSE),"NO")</f>
        <v>NO</v>
      </c>
      <c r="AJ580" s="110" t="str">
        <f t="shared" ref="AJ580" si="1241">IFERROR(VLOOKUP(E580,modal,1,FALSE),"NO")</f>
        <v>NO</v>
      </c>
      <c r="AK580" s="111" t="str">
        <f>IFERROR(VLOOKUP(F580,Tipo!$C$12:$C$27,1,FALSE),"NO")</f>
        <v>NO</v>
      </c>
      <c r="AL580" s="110" t="str">
        <f t="shared" ref="AL580" si="1242">IFERROR(VLOOKUP(H580,afectacion,1,FALSE),"NO")</f>
        <v>NO</v>
      </c>
      <c r="AM580" s="110" t="str">
        <f t="shared" ref="AM580" si="1243">IFERROR(VLOOKUP(I580,programa,1,FALSE),"NO")</f>
        <v>NO</v>
      </c>
      <c r="AN580" s="58"/>
      <c r="AO580" s="58"/>
      <c r="AP580" s="58"/>
    </row>
    <row r="581" spans="1:42" s="65" customFormat="1" ht="18.75" customHeight="1" x14ac:dyDescent="0.25">
      <c r="A581" s="113" t="s">
        <v>49</v>
      </c>
      <c r="B581" s="114"/>
      <c r="C581" s="115"/>
      <c r="D581" s="116"/>
      <c r="E581" s="117"/>
      <c r="F581" s="117"/>
      <c r="G581" s="118"/>
      <c r="H581" s="118"/>
      <c r="I581" s="119"/>
      <c r="J581" s="115"/>
      <c r="K581" s="118"/>
      <c r="L581" s="118"/>
      <c r="M581" s="118"/>
      <c r="N581" s="120"/>
      <c r="O581" s="121">
        <f>SUM(O14:O580)</f>
        <v>59602514218.019997</v>
      </c>
      <c r="P581" s="121">
        <f t="shared" ref="P581:U581" si="1244">SUM(P14:P580)</f>
        <v>0</v>
      </c>
      <c r="Q581" s="121">
        <f t="shared" si="1244"/>
        <v>0</v>
      </c>
      <c r="R581" s="121">
        <f t="shared" si="1244"/>
        <v>214</v>
      </c>
      <c r="S581" s="121">
        <f t="shared" si="1244"/>
        <v>5648582634</v>
      </c>
      <c r="T581" s="121">
        <f t="shared" si="1244"/>
        <v>65251096852.019997</v>
      </c>
      <c r="U581" s="121">
        <f t="shared" si="1244"/>
        <v>25270115697</v>
      </c>
      <c r="V581" s="118"/>
      <c r="W581" s="118"/>
      <c r="X581" s="118"/>
      <c r="Y581" s="118"/>
      <c r="Z581" s="118"/>
      <c r="AA581" s="118"/>
      <c r="AB581" s="118"/>
      <c r="AC581" s="118"/>
      <c r="AD581" s="118"/>
      <c r="AE581" s="118"/>
      <c r="AF581" s="118"/>
      <c r="AG581" s="122"/>
      <c r="AH581" s="131"/>
      <c r="AI581" s="110"/>
      <c r="AJ581" s="110"/>
      <c r="AK581" s="110"/>
      <c r="AL581" s="110"/>
      <c r="AM581" s="110"/>
      <c r="AN581" s="59"/>
      <c r="AO581" s="59"/>
      <c r="AP581" s="59"/>
    </row>
  </sheetData>
  <sheetProtection algorithmName="SHA-512" hashValue="36ymiKYKK1uc3ntT1F/VbKxafIOCcJB5tnAcTGWvkGrQGbHzb6BSpFPttUT83rL6wXTBr81iykj+CWVFRrzmAw==" saltValue="KKl7iNCqxRVtDUovYo4Z1A==" spinCount="100000" sheet="1" objects="1" scenarios="1" selectLockedCells="1"/>
  <dataConsolidate/>
  <mergeCells count="33">
    <mergeCell ref="A11:N11"/>
    <mergeCell ref="O11:U11"/>
    <mergeCell ref="V11:Z11"/>
    <mergeCell ref="AA11:AE11"/>
    <mergeCell ref="H12:K12"/>
    <mergeCell ref="M12:N12"/>
    <mergeCell ref="AA12:AE12"/>
    <mergeCell ref="W6:AF6"/>
    <mergeCell ref="U7:V7"/>
    <mergeCell ref="W7:AF7"/>
    <mergeCell ref="A2:AF2"/>
    <mergeCell ref="A3:AF3"/>
    <mergeCell ref="A5:C5"/>
    <mergeCell ref="I5:J5"/>
    <mergeCell ref="M5:N5"/>
    <mergeCell ref="U5:AF5"/>
    <mergeCell ref="A6:C6"/>
    <mergeCell ref="I6:J6"/>
    <mergeCell ref="A7:C7"/>
    <mergeCell ref="I7:J7"/>
    <mergeCell ref="U6:V6"/>
    <mergeCell ref="U8:V8"/>
    <mergeCell ref="W8:AF8"/>
    <mergeCell ref="U9:V9"/>
    <mergeCell ref="W9:AF9"/>
    <mergeCell ref="U10:V10"/>
    <mergeCell ref="W10:AF10"/>
    <mergeCell ref="A8:N8"/>
    <mergeCell ref="A9:C9"/>
    <mergeCell ref="E9:G9"/>
    <mergeCell ref="I9:N10"/>
    <mergeCell ref="A10:C10"/>
    <mergeCell ref="E10:G10"/>
  </mergeCells>
  <conditionalFormatting sqref="D139:D220 E342:E344 D133:D135 D370:E370 D567:E567 D571:E571 E39:E340 E37 E14:E35">
    <cfRule type="expression" dxfId="1288" priority="1706">
      <formula>AI14="NO"</formula>
    </cfRule>
  </conditionalFormatting>
  <conditionalFormatting sqref="D137">
    <cfRule type="expression" dxfId="1287" priority="1701">
      <formula>#REF!="NO"</formula>
    </cfRule>
  </conditionalFormatting>
  <conditionalFormatting sqref="D336">
    <cfRule type="expression" dxfId="1286" priority="1700">
      <formula>#REF!="NO"</formula>
    </cfRule>
  </conditionalFormatting>
  <conditionalFormatting sqref="D334">
    <cfRule type="expression" dxfId="1285" priority="1699">
      <formula>#REF!="NO"</formula>
    </cfRule>
  </conditionalFormatting>
  <conditionalFormatting sqref="D236">
    <cfRule type="expression" dxfId="1284" priority="1698">
      <formula>#REF!="NO"</formula>
    </cfRule>
  </conditionalFormatting>
  <conditionalFormatting sqref="D235">
    <cfRule type="expression" dxfId="1283" priority="1697">
      <formula>#REF!="NO"</formula>
    </cfRule>
  </conditionalFormatting>
  <conditionalFormatting sqref="D234">
    <cfRule type="expression" dxfId="1282" priority="1696">
      <formula>#REF!="NO"</formula>
    </cfRule>
  </conditionalFormatting>
  <conditionalFormatting sqref="D233">
    <cfRule type="expression" dxfId="1281" priority="1695">
      <formula>#REF!="NO"</formula>
    </cfRule>
  </conditionalFormatting>
  <conditionalFormatting sqref="D232">
    <cfRule type="expression" dxfId="1280" priority="1694">
      <formula>#REF!="NO"</formula>
    </cfRule>
  </conditionalFormatting>
  <conditionalFormatting sqref="D231">
    <cfRule type="expression" dxfId="1279" priority="1693">
      <formula>#REF!="NO"</formula>
    </cfRule>
  </conditionalFormatting>
  <conditionalFormatting sqref="D230">
    <cfRule type="expression" dxfId="1278" priority="1692">
      <formula>#REF!="NO"</formula>
    </cfRule>
  </conditionalFormatting>
  <conditionalFormatting sqref="D229">
    <cfRule type="expression" dxfId="1277" priority="1691">
      <formula>#REF!="NO"</formula>
    </cfRule>
  </conditionalFormatting>
  <conditionalFormatting sqref="D228">
    <cfRule type="expression" dxfId="1276" priority="1690">
      <formula>#REF!="NO"</formula>
    </cfRule>
  </conditionalFormatting>
  <conditionalFormatting sqref="D227">
    <cfRule type="expression" dxfId="1275" priority="1689">
      <formula>#REF!="NO"</formula>
    </cfRule>
  </conditionalFormatting>
  <conditionalFormatting sqref="D226">
    <cfRule type="expression" dxfId="1274" priority="1688">
      <formula>#REF!="NO"</formula>
    </cfRule>
  </conditionalFormatting>
  <conditionalFormatting sqref="D225">
    <cfRule type="expression" dxfId="1273" priority="1687">
      <formula>#REF!="NO"</formula>
    </cfRule>
  </conditionalFormatting>
  <conditionalFormatting sqref="D224">
    <cfRule type="expression" dxfId="1272" priority="1686">
      <formula>#REF!="NO"</formula>
    </cfRule>
  </conditionalFormatting>
  <conditionalFormatting sqref="D223">
    <cfRule type="expression" dxfId="1271" priority="1685">
      <formula>#REF!="NO"</formula>
    </cfRule>
  </conditionalFormatting>
  <conditionalFormatting sqref="D222">
    <cfRule type="expression" dxfId="1270" priority="1684">
      <formula>#REF!="NO"</formula>
    </cfRule>
  </conditionalFormatting>
  <conditionalFormatting sqref="D221">
    <cfRule type="expression" dxfId="1269" priority="1683">
      <formula>#REF!="NO"</formula>
    </cfRule>
  </conditionalFormatting>
  <conditionalFormatting sqref="D333">
    <cfRule type="expression" dxfId="1268" priority="1682">
      <formula>#REF!="NO"</formula>
    </cfRule>
  </conditionalFormatting>
  <conditionalFormatting sqref="D244">
    <cfRule type="expression" dxfId="1267" priority="1681">
      <formula>#REF!="NO"</formula>
    </cfRule>
  </conditionalFormatting>
  <conditionalFormatting sqref="D243">
    <cfRule type="expression" dxfId="1266" priority="1680">
      <formula>#REF!="NO"</formula>
    </cfRule>
  </conditionalFormatting>
  <conditionalFormatting sqref="D242">
    <cfRule type="expression" dxfId="1265" priority="1679">
      <formula>#REF!="NO"</formula>
    </cfRule>
  </conditionalFormatting>
  <conditionalFormatting sqref="D241">
    <cfRule type="expression" dxfId="1264" priority="1678">
      <formula>#REF!="NO"</formula>
    </cfRule>
  </conditionalFormatting>
  <conditionalFormatting sqref="D240">
    <cfRule type="expression" dxfId="1263" priority="1677">
      <formula>#REF!="NO"</formula>
    </cfRule>
  </conditionalFormatting>
  <conditionalFormatting sqref="D239">
    <cfRule type="expression" dxfId="1262" priority="1676">
      <formula>#REF!="NO"</formula>
    </cfRule>
  </conditionalFormatting>
  <conditionalFormatting sqref="D238">
    <cfRule type="expression" dxfId="1261" priority="1675">
      <formula>#REF!="NO"</formula>
    </cfRule>
  </conditionalFormatting>
  <conditionalFormatting sqref="D237">
    <cfRule type="expression" dxfId="1260" priority="1674">
      <formula>#REF!="NO"</formula>
    </cfRule>
  </conditionalFormatting>
  <conditionalFormatting sqref="D332">
    <cfRule type="expression" dxfId="1259" priority="1673">
      <formula>#REF!="NO"</formula>
    </cfRule>
  </conditionalFormatting>
  <conditionalFormatting sqref="D320:D331">
    <cfRule type="expression" dxfId="1258" priority="1672">
      <formula>#REF!="NO"</formula>
    </cfRule>
  </conditionalFormatting>
  <conditionalFormatting sqref="D319">
    <cfRule type="expression" dxfId="1257" priority="1671">
      <formula>#REF!="NO"</formula>
    </cfRule>
  </conditionalFormatting>
  <conditionalFormatting sqref="D318">
    <cfRule type="expression" dxfId="1256" priority="1670">
      <formula>#REF!="NO"</formula>
    </cfRule>
  </conditionalFormatting>
  <conditionalFormatting sqref="D251:D317">
    <cfRule type="expression" dxfId="1255" priority="1669">
      <formula>#REF!="NO"</formula>
    </cfRule>
  </conditionalFormatting>
  <conditionalFormatting sqref="D250">
    <cfRule type="expression" dxfId="1254" priority="1668">
      <formula>#REF!="NO"</formula>
    </cfRule>
  </conditionalFormatting>
  <conditionalFormatting sqref="D249">
    <cfRule type="expression" dxfId="1253" priority="1667">
      <formula>#REF!="NO"</formula>
    </cfRule>
  </conditionalFormatting>
  <conditionalFormatting sqref="D248">
    <cfRule type="expression" dxfId="1252" priority="1666">
      <formula>#REF!="NO"</formula>
    </cfRule>
  </conditionalFormatting>
  <conditionalFormatting sqref="D247">
    <cfRule type="expression" dxfId="1251" priority="1665">
      <formula>#REF!="NO"</formula>
    </cfRule>
  </conditionalFormatting>
  <conditionalFormatting sqref="D246">
    <cfRule type="expression" dxfId="1250" priority="1664">
      <formula>#REF!="NO"</formula>
    </cfRule>
  </conditionalFormatting>
  <conditionalFormatting sqref="D245">
    <cfRule type="expression" dxfId="1249" priority="1663">
      <formula>#REF!="NO"</formula>
    </cfRule>
  </conditionalFormatting>
  <conditionalFormatting sqref="D335">
    <cfRule type="expression" dxfId="1248" priority="1662">
      <formula>#REF!="NO"</formula>
    </cfRule>
  </conditionalFormatting>
  <conditionalFormatting sqref="H342:H344 H370 H567 H571 H39:H340 H37 H14:H35">
    <cfRule type="expression" dxfId="1247" priority="1651">
      <formula>$AL14="NO"</formula>
    </cfRule>
  </conditionalFormatting>
  <conditionalFormatting sqref="D138">
    <cfRule type="expression" dxfId="1246" priority="1650">
      <formula>AI138="NO"</formula>
    </cfRule>
  </conditionalFormatting>
  <conditionalFormatting sqref="D138">
    <cfRule type="expression" dxfId="1245" priority="1649">
      <formula>AI138="NO"</formula>
    </cfRule>
  </conditionalFormatting>
  <conditionalFormatting sqref="D136">
    <cfRule type="expression" dxfId="1244" priority="1645">
      <formula>AI136="NO"</formula>
    </cfRule>
  </conditionalFormatting>
  <conditionalFormatting sqref="D136">
    <cfRule type="expression" dxfId="1243" priority="1644">
      <formula>AI136="NO"</formula>
    </cfRule>
  </conditionalFormatting>
  <conditionalFormatting sqref="D123">
    <cfRule type="expression" dxfId="1242" priority="1640">
      <formula>AI123="NO"</formula>
    </cfRule>
  </conditionalFormatting>
  <conditionalFormatting sqref="D123">
    <cfRule type="expression" dxfId="1241" priority="1639">
      <formula>AI123="NO"</formula>
    </cfRule>
  </conditionalFormatting>
  <conditionalFormatting sqref="D126">
    <cfRule type="expression" dxfId="1240" priority="1635">
      <formula>AI126="NO"</formula>
    </cfRule>
  </conditionalFormatting>
  <conditionalFormatting sqref="D126">
    <cfRule type="expression" dxfId="1239" priority="1634">
      <formula>AI126="NO"</formula>
    </cfRule>
  </conditionalFormatting>
  <conditionalFormatting sqref="D131:D132">
    <cfRule type="expression" dxfId="1238" priority="1630">
      <formula>AI131="NO"</formula>
    </cfRule>
  </conditionalFormatting>
  <conditionalFormatting sqref="D131:D132">
    <cfRule type="expression" dxfId="1237" priority="1629">
      <formula>AI131="NO"</formula>
    </cfRule>
  </conditionalFormatting>
  <conditionalFormatting sqref="D129:D130">
    <cfRule type="expression" dxfId="1236" priority="1625">
      <formula>AI129="NO"</formula>
    </cfRule>
  </conditionalFormatting>
  <conditionalFormatting sqref="D129:D130">
    <cfRule type="expression" dxfId="1235" priority="1624">
      <formula>AI129="NO"</formula>
    </cfRule>
  </conditionalFormatting>
  <conditionalFormatting sqref="D127:D128">
    <cfRule type="expression" dxfId="1234" priority="1620">
      <formula>AI127="NO"</formula>
    </cfRule>
  </conditionalFormatting>
  <conditionalFormatting sqref="D127:D128">
    <cfRule type="expression" dxfId="1233" priority="1619">
      <formula>AI127="NO"</formula>
    </cfRule>
  </conditionalFormatting>
  <conditionalFormatting sqref="D124:D125">
    <cfRule type="expression" dxfId="1232" priority="1611">
      <formula>AI124="NO"</formula>
    </cfRule>
  </conditionalFormatting>
  <conditionalFormatting sqref="D124:D125">
    <cfRule type="expression" dxfId="1231" priority="1610">
      <formula>AI124="NO"</formula>
    </cfRule>
  </conditionalFormatting>
  <conditionalFormatting sqref="I567 I571">
    <cfRule type="expression" dxfId="1230" priority="1606">
      <formula>AND($AM567="NO",I567&lt;&gt;"No aplica")</formula>
    </cfRule>
  </conditionalFormatting>
  <conditionalFormatting sqref="D338">
    <cfRule type="expression" dxfId="1229" priority="1605">
      <formula>#REF!="NO"</formula>
    </cfRule>
  </conditionalFormatting>
  <conditionalFormatting sqref="D338">
    <cfRule type="expression" dxfId="1228" priority="1604">
      <formula>AI338="NO"</formula>
    </cfRule>
  </conditionalFormatting>
  <conditionalFormatting sqref="D337">
    <cfRule type="expression" dxfId="1227" priority="1599">
      <formula>#REF!="NO"</formula>
    </cfRule>
  </conditionalFormatting>
  <conditionalFormatting sqref="D337">
    <cfRule type="expression" dxfId="1226" priority="1598">
      <formula>AI337="NO"</formula>
    </cfRule>
  </conditionalFormatting>
  <conditionalFormatting sqref="D340">
    <cfRule type="expression" dxfId="1225" priority="1593">
      <formula>#REF!="NO"</formula>
    </cfRule>
  </conditionalFormatting>
  <conditionalFormatting sqref="D340">
    <cfRule type="expression" dxfId="1224" priority="1592">
      <formula>AI340="NO"</formula>
    </cfRule>
  </conditionalFormatting>
  <conditionalFormatting sqref="D339">
    <cfRule type="expression" dxfId="1223" priority="1587">
      <formula>#REF!="NO"</formula>
    </cfRule>
  </conditionalFormatting>
  <conditionalFormatting sqref="D339">
    <cfRule type="expression" dxfId="1222" priority="1586">
      <formula>AI339="NO"</formula>
    </cfRule>
  </conditionalFormatting>
  <conditionalFormatting sqref="D342">
    <cfRule type="expression" dxfId="1221" priority="1581">
      <formula>#REF!="NO"</formula>
    </cfRule>
  </conditionalFormatting>
  <conditionalFormatting sqref="D342">
    <cfRule type="expression" dxfId="1220" priority="1580">
      <formula>AI342="NO"</formula>
    </cfRule>
  </conditionalFormatting>
  <conditionalFormatting sqref="D343">
    <cfRule type="expression" dxfId="1219" priority="1575">
      <formula>#REF!="NO"</formula>
    </cfRule>
  </conditionalFormatting>
  <conditionalFormatting sqref="D343">
    <cfRule type="expression" dxfId="1218" priority="1574">
      <formula>AI343="NO"</formula>
    </cfRule>
  </conditionalFormatting>
  <conditionalFormatting sqref="D344">
    <cfRule type="expression" dxfId="1217" priority="1569">
      <formula>#REF!="NO"</formula>
    </cfRule>
  </conditionalFormatting>
  <conditionalFormatting sqref="D344">
    <cfRule type="expression" dxfId="1216" priority="1568">
      <formula>AI344="NO"</formula>
    </cfRule>
  </conditionalFormatting>
  <conditionalFormatting sqref="E342:E344">
    <cfRule type="expression" dxfId="1215" priority="1560">
      <formula>AJ342="NO"</formula>
    </cfRule>
  </conditionalFormatting>
  <conditionalFormatting sqref="D342:D344 D370 D567 D571 D39:D340 D37 D14:D35">
    <cfRule type="expression" dxfId="1214" priority="1559">
      <formula>$AI14="NO"</formula>
    </cfRule>
  </conditionalFormatting>
  <conditionalFormatting sqref="D580:E580">
    <cfRule type="expression" dxfId="1213" priority="1550">
      <formula>AI580="NO"</formula>
    </cfRule>
  </conditionalFormatting>
  <conditionalFormatting sqref="H580">
    <cfRule type="expression" dxfId="1212" priority="1548">
      <formula>$AL580="NO"</formula>
    </cfRule>
  </conditionalFormatting>
  <conditionalFormatting sqref="I580">
    <cfRule type="expression" dxfId="1211" priority="1547">
      <formula>AND($AM580="NO",I580&lt;&gt;"No aplica")</formula>
    </cfRule>
  </conditionalFormatting>
  <conditionalFormatting sqref="E580">
    <cfRule type="expression" dxfId="1210" priority="1546">
      <formula>AJ580="NO"</formula>
    </cfRule>
  </conditionalFormatting>
  <conditionalFormatting sqref="D580">
    <cfRule type="expression" dxfId="1209" priority="1545">
      <formula>$AI580="NO"</formula>
    </cfRule>
  </conditionalFormatting>
  <conditionalFormatting sqref="E341">
    <cfRule type="expression" dxfId="1208" priority="1544">
      <formula>AJ341="NO"</formula>
    </cfRule>
  </conditionalFormatting>
  <conditionalFormatting sqref="H341">
    <cfRule type="expression" dxfId="1207" priority="1542">
      <formula>$AL341="NO"</formula>
    </cfRule>
  </conditionalFormatting>
  <conditionalFormatting sqref="D341">
    <cfRule type="expression" dxfId="1206" priority="1540">
      <formula>#REF!="NO"</formula>
    </cfRule>
  </conditionalFormatting>
  <conditionalFormatting sqref="D341">
    <cfRule type="expression" dxfId="1205" priority="1539">
      <formula>AI341="NO"</formula>
    </cfRule>
  </conditionalFormatting>
  <conditionalFormatting sqref="E341">
    <cfRule type="expression" dxfId="1204" priority="1538">
      <formula>AJ341="NO"</formula>
    </cfRule>
  </conditionalFormatting>
  <conditionalFormatting sqref="D341">
    <cfRule type="expression" dxfId="1203" priority="1537">
      <formula>$AI341="NO"</formula>
    </cfRule>
  </conditionalFormatting>
  <conditionalFormatting sqref="E345">
    <cfRule type="expression" dxfId="1202" priority="1536">
      <formula>AJ345="NO"</formula>
    </cfRule>
  </conditionalFormatting>
  <conditionalFormatting sqref="H345">
    <cfRule type="expression" dxfId="1201" priority="1534">
      <formula>$AL345="NO"</formula>
    </cfRule>
  </conditionalFormatting>
  <conditionalFormatting sqref="D345">
    <cfRule type="expression" dxfId="1200" priority="1532">
      <formula>#REF!="NO"</formula>
    </cfRule>
  </conditionalFormatting>
  <conditionalFormatting sqref="D345">
    <cfRule type="expression" dxfId="1199" priority="1531">
      <formula>AI345="NO"</formula>
    </cfRule>
  </conditionalFormatting>
  <conditionalFormatting sqref="E345">
    <cfRule type="expression" dxfId="1198" priority="1530">
      <formula>AJ345="NO"</formula>
    </cfRule>
  </conditionalFormatting>
  <conditionalFormatting sqref="D345">
    <cfRule type="expression" dxfId="1197" priority="1529">
      <formula>$AI345="NO"</formula>
    </cfRule>
  </conditionalFormatting>
  <conditionalFormatting sqref="E346">
    <cfRule type="expression" dxfId="1196" priority="1528">
      <formula>AJ346="NO"</formula>
    </cfRule>
  </conditionalFormatting>
  <conditionalFormatting sqref="H346">
    <cfRule type="expression" dxfId="1195" priority="1526">
      <formula>$AL346="NO"</formula>
    </cfRule>
  </conditionalFormatting>
  <conditionalFormatting sqref="D346">
    <cfRule type="expression" dxfId="1194" priority="1524">
      <formula>#REF!="NO"</formula>
    </cfRule>
  </conditionalFormatting>
  <conditionalFormatting sqref="D346">
    <cfRule type="expression" dxfId="1193" priority="1523">
      <formula>AI346="NO"</formula>
    </cfRule>
  </conditionalFormatting>
  <conditionalFormatting sqref="E346">
    <cfRule type="expression" dxfId="1192" priority="1522">
      <formula>AJ346="NO"</formula>
    </cfRule>
  </conditionalFormatting>
  <conditionalFormatting sqref="D346">
    <cfRule type="expression" dxfId="1191" priority="1521">
      <formula>$AI346="NO"</formula>
    </cfRule>
  </conditionalFormatting>
  <conditionalFormatting sqref="E347">
    <cfRule type="expression" dxfId="1190" priority="1520">
      <formula>AJ347="NO"</formula>
    </cfRule>
  </conditionalFormatting>
  <conditionalFormatting sqref="H347">
    <cfRule type="expression" dxfId="1189" priority="1518">
      <formula>$AL347="NO"</formula>
    </cfRule>
  </conditionalFormatting>
  <conditionalFormatting sqref="D347">
    <cfRule type="expression" dxfId="1188" priority="1516">
      <formula>#REF!="NO"</formula>
    </cfRule>
  </conditionalFormatting>
  <conditionalFormatting sqref="D347">
    <cfRule type="expression" dxfId="1187" priority="1515">
      <formula>AI347="NO"</formula>
    </cfRule>
  </conditionalFormatting>
  <conditionalFormatting sqref="E347">
    <cfRule type="expression" dxfId="1186" priority="1514">
      <formula>AJ347="NO"</formula>
    </cfRule>
  </conditionalFormatting>
  <conditionalFormatting sqref="D347">
    <cfRule type="expression" dxfId="1185" priority="1513">
      <formula>$AI347="NO"</formula>
    </cfRule>
  </conditionalFormatting>
  <conditionalFormatting sqref="E369">
    <cfRule type="expression" dxfId="1184" priority="1512">
      <formula>AJ369="NO"</formula>
    </cfRule>
  </conditionalFormatting>
  <conditionalFormatting sqref="H369">
    <cfRule type="expression" dxfId="1183" priority="1510">
      <formula>$AL369="NO"</formula>
    </cfRule>
  </conditionalFormatting>
  <conditionalFormatting sqref="D369">
    <cfRule type="expression" dxfId="1182" priority="1508">
      <formula>#REF!="NO"</formula>
    </cfRule>
  </conditionalFormatting>
  <conditionalFormatting sqref="D369">
    <cfRule type="expression" dxfId="1181" priority="1507">
      <formula>AI369="NO"</formula>
    </cfRule>
  </conditionalFormatting>
  <conditionalFormatting sqref="E369">
    <cfRule type="expression" dxfId="1180" priority="1506">
      <formula>AJ369="NO"</formula>
    </cfRule>
  </conditionalFormatting>
  <conditionalFormatting sqref="D369">
    <cfRule type="expression" dxfId="1179" priority="1505">
      <formula>$AI369="NO"</formula>
    </cfRule>
  </conditionalFormatting>
  <conditionalFormatting sqref="E368">
    <cfRule type="expression" dxfId="1178" priority="1504">
      <formula>AJ368="NO"</formula>
    </cfRule>
  </conditionalFormatting>
  <conditionalFormatting sqref="H368">
    <cfRule type="expression" dxfId="1177" priority="1502">
      <formula>$AL368="NO"</formula>
    </cfRule>
  </conditionalFormatting>
  <conditionalFormatting sqref="D368">
    <cfRule type="expression" dxfId="1176" priority="1500">
      <formula>#REF!="NO"</formula>
    </cfRule>
  </conditionalFormatting>
  <conditionalFormatting sqref="D368">
    <cfRule type="expression" dxfId="1175" priority="1499">
      <formula>AI368="NO"</formula>
    </cfRule>
  </conditionalFormatting>
  <conditionalFormatting sqref="E368">
    <cfRule type="expression" dxfId="1174" priority="1498">
      <formula>AJ368="NO"</formula>
    </cfRule>
  </conditionalFormatting>
  <conditionalFormatting sqref="D368">
    <cfRule type="expression" dxfId="1173" priority="1497">
      <formula>$AI368="NO"</formula>
    </cfRule>
  </conditionalFormatting>
  <conditionalFormatting sqref="E367">
    <cfRule type="expression" dxfId="1172" priority="1496">
      <formula>AJ367="NO"</formula>
    </cfRule>
  </conditionalFormatting>
  <conditionalFormatting sqref="H367">
    <cfRule type="expression" dxfId="1171" priority="1494">
      <formula>$AL367="NO"</formula>
    </cfRule>
  </conditionalFormatting>
  <conditionalFormatting sqref="D367">
    <cfRule type="expression" dxfId="1170" priority="1492">
      <formula>#REF!="NO"</formula>
    </cfRule>
  </conditionalFormatting>
  <conditionalFormatting sqref="D367">
    <cfRule type="expression" dxfId="1169" priority="1491">
      <formula>AI367="NO"</formula>
    </cfRule>
  </conditionalFormatting>
  <conditionalFormatting sqref="E367">
    <cfRule type="expression" dxfId="1168" priority="1490">
      <formula>AJ367="NO"</formula>
    </cfRule>
  </conditionalFormatting>
  <conditionalFormatting sqref="D367">
    <cfRule type="expression" dxfId="1167" priority="1489">
      <formula>$AI367="NO"</formula>
    </cfRule>
  </conditionalFormatting>
  <conditionalFormatting sqref="E366">
    <cfRule type="expression" dxfId="1166" priority="1488">
      <formula>AJ366="NO"</formula>
    </cfRule>
  </conditionalFormatting>
  <conditionalFormatting sqref="H366">
    <cfRule type="expression" dxfId="1165" priority="1486">
      <formula>$AL366="NO"</formula>
    </cfRule>
  </conditionalFormatting>
  <conditionalFormatting sqref="D366">
    <cfRule type="expression" dxfId="1164" priority="1484">
      <formula>#REF!="NO"</formula>
    </cfRule>
  </conditionalFormatting>
  <conditionalFormatting sqref="D366">
    <cfRule type="expression" dxfId="1163" priority="1483">
      <formula>AI366="NO"</formula>
    </cfRule>
  </conditionalFormatting>
  <conditionalFormatting sqref="E366">
    <cfRule type="expression" dxfId="1162" priority="1482">
      <formula>AJ366="NO"</formula>
    </cfRule>
  </conditionalFormatting>
  <conditionalFormatting sqref="D366">
    <cfRule type="expression" dxfId="1161" priority="1481">
      <formula>$AI366="NO"</formula>
    </cfRule>
  </conditionalFormatting>
  <conditionalFormatting sqref="E365">
    <cfRule type="expression" dxfId="1160" priority="1480">
      <formula>AJ365="NO"</formula>
    </cfRule>
  </conditionalFormatting>
  <conditionalFormatting sqref="H365">
    <cfRule type="expression" dxfId="1159" priority="1478">
      <formula>$AL365="NO"</formula>
    </cfRule>
  </conditionalFormatting>
  <conditionalFormatting sqref="D365">
    <cfRule type="expression" dxfId="1158" priority="1476">
      <formula>#REF!="NO"</formula>
    </cfRule>
  </conditionalFormatting>
  <conditionalFormatting sqref="D365">
    <cfRule type="expression" dxfId="1157" priority="1475">
      <formula>AI365="NO"</formula>
    </cfRule>
  </conditionalFormatting>
  <conditionalFormatting sqref="E365">
    <cfRule type="expression" dxfId="1156" priority="1474">
      <formula>AJ365="NO"</formula>
    </cfRule>
  </conditionalFormatting>
  <conditionalFormatting sqref="D365">
    <cfRule type="expression" dxfId="1155" priority="1473">
      <formula>$AI365="NO"</formula>
    </cfRule>
  </conditionalFormatting>
  <conditionalFormatting sqref="E364">
    <cfRule type="expression" dxfId="1154" priority="1472">
      <formula>AJ364="NO"</formula>
    </cfRule>
  </conditionalFormatting>
  <conditionalFormatting sqref="H364">
    <cfRule type="expression" dxfId="1153" priority="1470">
      <formula>$AL364="NO"</formula>
    </cfRule>
  </conditionalFormatting>
  <conditionalFormatting sqref="D364">
    <cfRule type="expression" dxfId="1152" priority="1468">
      <formula>#REF!="NO"</formula>
    </cfRule>
  </conditionalFormatting>
  <conditionalFormatting sqref="D364">
    <cfRule type="expression" dxfId="1151" priority="1467">
      <formula>AI364="NO"</formula>
    </cfRule>
  </conditionalFormatting>
  <conditionalFormatting sqref="E364">
    <cfRule type="expression" dxfId="1150" priority="1466">
      <formula>AJ364="NO"</formula>
    </cfRule>
  </conditionalFormatting>
  <conditionalFormatting sqref="D364">
    <cfRule type="expression" dxfId="1149" priority="1465">
      <formula>$AI364="NO"</formula>
    </cfRule>
  </conditionalFormatting>
  <conditionalFormatting sqref="E363">
    <cfRule type="expression" dxfId="1148" priority="1464">
      <formula>AJ363="NO"</formula>
    </cfRule>
  </conditionalFormatting>
  <conditionalFormatting sqref="H363">
    <cfRule type="expression" dxfId="1147" priority="1462">
      <formula>$AL363="NO"</formula>
    </cfRule>
  </conditionalFormatting>
  <conditionalFormatting sqref="D363">
    <cfRule type="expression" dxfId="1146" priority="1460">
      <formula>#REF!="NO"</formula>
    </cfRule>
  </conditionalFormatting>
  <conditionalFormatting sqref="D363">
    <cfRule type="expression" dxfId="1145" priority="1459">
      <formula>AI363="NO"</formula>
    </cfRule>
  </conditionalFormatting>
  <conditionalFormatting sqref="E363">
    <cfRule type="expression" dxfId="1144" priority="1458">
      <formula>AJ363="NO"</formula>
    </cfRule>
  </conditionalFormatting>
  <conditionalFormatting sqref="D363">
    <cfRule type="expression" dxfId="1143" priority="1457">
      <formula>$AI363="NO"</formula>
    </cfRule>
  </conditionalFormatting>
  <conditionalFormatting sqref="E362">
    <cfRule type="expression" dxfId="1142" priority="1456">
      <formula>AJ362="NO"</formula>
    </cfRule>
  </conditionalFormatting>
  <conditionalFormatting sqref="H362">
    <cfRule type="expression" dxfId="1141" priority="1454">
      <formula>$AL362="NO"</formula>
    </cfRule>
  </conditionalFormatting>
  <conditionalFormatting sqref="D362">
    <cfRule type="expression" dxfId="1140" priority="1452">
      <formula>#REF!="NO"</formula>
    </cfRule>
  </conditionalFormatting>
  <conditionalFormatting sqref="D362">
    <cfRule type="expression" dxfId="1139" priority="1451">
      <formula>AI362="NO"</formula>
    </cfRule>
  </conditionalFormatting>
  <conditionalFormatting sqref="E362">
    <cfRule type="expression" dxfId="1138" priority="1450">
      <formula>AJ362="NO"</formula>
    </cfRule>
  </conditionalFormatting>
  <conditionalFormatting sqref="D362">
    <cfRule type="expression" dxfId="1137" priority="1449">
      <formula>$AI362="NO"</formula>
    </cfRule>
  </conditionalFormatting>
  <conditionalFormatting sqref="E361">
    <cfRule type="expression" dxfId="1136" priority="1448">
      <formula>AJ361="NO"</formula>
    </cfRule>
  </conditionalFormatting>
  <conditionalFormatting sqref="H361">
    <cfRule type="expression" dxfId="1135" priority="1446">
      <formula>$AL361="NO"</formula>
    </cfRule>
  </conditionalFormatting>
  <conditionalFormatting sqref="D361">
    <cfRule type="expression" dxfId="1134" priority="1444">
      <formula>#REF!="NO"</formula>
    </cfRule>
  </conditionalFormatting>
  <conditionalFormatting sqref="D361">
    <cfRule type="expression" dxfId="1133" priority="1443">
      <formula>AI361="NO"</formula>
    </cfRule>
  </conditionalFormatting>
  <conditionalFormatting sqref="E361">
    <cfRule type="expression" dxfId="1132" priority="1442">
      <formula>AJ361="NO"</formula>
    </cfRule>
  </conditionalFormatting>
  <conditionalFormatting sqref="D361">
    <cfRule type="expression" dxfId="1131" priority="1441">
      <formula>$AI361="NO"</formula>
    </cfRule>
  </conditionalFormatting>
  <conditionalFormatting sqref="E360">
    <cfRule type="expression" dxfId="1130" priority="1440">
      <formula>AJ360="NO"</formula>
    </cfRule>
  </conditionalFormatting>
  <conditionalFormatting sqref="H360">
    <cfRule type="expression" dxfId="1129" priority="1438">
      <formula>$AL360="NO"</formula>
    </cfRule>
  </conditionalFormatting>
  <conditionalFormatting sqref="D360">
    <cfRule type="expression" dxfId="1128" priority="1436">
      <formula>#REF!="NO"</formula>
    </cfRule>
  </conditionalFormatting>
  <conditionalFormatting sqref="D360">
    <cfRule type="expression" dxfId="1127" priority="1435">
      <formula>AI360="NO"</formula>
    </cfRule>
  </conditionalFormatting>
  <conditionalFormatting sqref="E360">
    <cfRule type="expression" dxfId="1126" priority="1434">
      <formula>AJ360="NO"</formula>
    </cfRule>
  </conditionalFormatting>
  <conditionalFormatting sqref="D360">
    <cfRule type="expression" dxfId="1125" priority="1433">
      <formula>$AI360="NO"</formula>
    </cfRule>
  </conditionalFormatting>
  <conditionalFormatting sqref="E359">
    <cfRule type="expression" dxfId="1124" priority="1432">
      <formula>AJ359="NO"</formula>
    </cfRule>
  </conditionalFormatting>
  <conditionalFormatting sqref="H359">
    <cfRule type="expression" dxfId="1123" priority="1430">
      <formula>$AL359="NO"</formula>
    </cfRule>
  </conditionalFormatting>
  <conditionalFormatting sqref="D359">
    <cfRule type="expression" dxfId="1122" priority="1428">
      <formula>#REF!="NO"</formula>
    </cfRule>
  </conditionalFormatting>
  <conditionalFormatting sqref="D359">
    <cfRule type="expression" dxfId="1121" priority="1427">
      <formula>AI359="NO"</formula>
    </cfRule>
  </conditionalFormatting>
  <conditionalFormatting sqref="E359">
    <cfRule type="expression" dxfId="1120" priority="1426">
      <formula>AJ359="NO"</formula>
    </cfRule>
  </conditionalFormatting>
  <conditionalFormatting sqref="D359">
    <cfRule type="expression" dxfId="1119" priority="1425">
      <formula>$AI359="NO"</formula>
    </cfRule>
  </conditionalFormatting>
  <conditionalFormatting sqref="E358">
    <cfRule type="expression" dxfId="1118" priority="1424">
      <formula>AJ358="NO"</formula>
    </cfRule>
  </conditionalFormatting>
  <conditionalFormatting sqref="H358">
    <cfRule type="expression" dxfId="1117" priority="1422">
      <formula>$AL358="NO"</formula>
    </cfRule>
  </conditionalFormatting>
  <conditionalFormatting sqref="D358">
    <cfRule type="expression" dxfId="1116" priority="1420">
      <formula>#REF!="NO"</formula>
    </cfRule>
  </conditionalFormatting>
  <conditionalFormatting sqref="D358">
    <cfRule type="expression" dxfId="1115" priority="1419">
      <formula>AI358="NO"</formula>
    </cfRule>
  </conditionalFormatting>
  <conditionalFormatting sqref="E358">
    <cfRule type="expression" dxfId="1114" priority="1418">
      <formula>AJ358="NO"</formula>
    </cfRule>
  </conditionalFormatting>
  <conditionalFormatting sqref="D358">
    <cfRule type="expression" dxfId="1113" priority="1417">
      <formula>$AI358="NO"</formula>
    </cfRule>
  </conditionalFormatting>
  <conditionalFormatting sqref="E357">
    <cfRule type="expression" dxfId="1112" priority="1416">
      <formula>AJ357="NO"</formula>
    </cfRule>
  </conditionalFormatting>
  <conditionalFormatting sqref="H357">
    <cfRule type="expression" dxfId="1111" priority="1414">
      <formula>$AL357="NO"</formula>
    </cfRule>
  </conditionalFormatting>
  <conditionalFormatting sqref="D357">
    <cfRule type="expression" dxfId="1110" priority="1412">
      <formula>#REF!="NO"</formula>
    </cfRule>
  </conditionalFormatting>
  <conditionalFormatting sqref="D357">
    <cfRule type="expression" dxfId="1109" priority="1411">
      <formula>AI357="NO"</formula>
    </cfRule>
  </conditionalFormatting>
  <conditionalFormatting sqref="E357">
    <cfRule type="expression" dxfId="1108" priority="1410">
      <formula>AJ357="NO"</formula>
    </cfRule>
  </conditionalFormatting>
  <conditionalFormatting sqref="D357">
    <cfRule type="expression" dxfId="1107" priority="1409">
      <formula>$AI357="NO"</formula>
    </cfRule>
  </conditionalFormatting>
  <conditionalFormatting sqref="E356">
    <cfRule type="expression" dxfId="1106" priority="1408">
      <formula>AJ356="NO"</formula>
    </cfRule>
  </conditionalFormatting>
  <conditionalFormatting sqref="H356">
    <cfRule type="expression" dxfId="1105" priority="1406">
      <formula>$AL356="NO"</formula>
    </cfRule>
  </conditionalFormatting>
  <conditionalFormatting sqref="D356">
    <cfRule type="expression" dxfId="1104" priority="1404">
      <formula>#REF!="NO"</formula>
    </cfRule>
  </conditionalFormatting>
  <conditionalFormatting sqref="D356">
    <cfRule type="expression" dxfId="1103" priority="1403">
      <formula>AI356="NO"</formula>
    </cfRule>
  </conditionalFormatting>
  <conditionalFormatting sqref="E356">
    <cfRule type="expression" dxfId="1102" priority="1402">
      <formula>AJ356="NO"</formula>
    </cfRule>
  </conditionalFormatting>
  <conditionalFormatting sqref="D356">
    <cfRule type="expression" dxfId="1101" priority="1401">
      <formula>$AI356="NO"</formula>
    </cfRule>
  </conditionalFormatting>
  <conditionalFormatting sqref="E352">
    <cfRule type="expression" dxfId="1100" priority="1400">
      <formula>AJ352="NO"</formula>
    </cfRule>
  </conditionalFormatting>
  <conditionalFormatting sqref="H352">
    <cfRule type="expression" dxfId="1099" priority="1398">
      <formula>$AL352="NO"</formula>
    </cfRule>
  </conditionalFormatting>
  <conditionalFormatting sqref="D352">
    <cfRule type="expression" dxfId="1098" priority="1396">
      <formula>#REF!="NO"</formula>
    </cfRule>
  </conditionalFormatting>
  <conditionalFormatting sqref="D352">
    <cfRule type="expression" dxfId="1097" priority="1395">
      <formula>AI352="NO"</formula>
    </cfRule>
  </conditionalFormatting>
  <conditionalFormatting sqref="E352">
    <cfRule type="expression" dxfId="1096" priority="1394">
      <formula>AJ352="NO"</formula>
    </cfRule>
  </conditionalFormatting>
  <conditionalFormatting sqref="D352">
    <cfRule type="expression" dxfId="1095" priority="1393">
      <formula>$AI352="NO"</formula>
    </cfRule>
  </conditionalFormatting>
  <conditionalFormatting sqref="E351">
    <cfRule type="expression" dxfId="1094" priority="1392">
      <formula>AJ351="NO"</formula>
    </cfRule>
  </conditionalFormatting>
  <conditionalFormatting sqref="H351">
    <cfRule type="expression" dxfId="1093" priority="1390">
      <formula>$AL351="NO"</formula>
    </cfRule>
  </conditionalFormatting>
  <conditionalFormatting sqref="D351">
    <cfRule type="expression" dxfId="1092" priority="1388">
      <formula>#REF!="NO"</formula>
    </cfRule>
  </conditionalFormatting>
  <conditionalFormatting sqref="D351">
    <cfRule type="expression" dxfId="1091" priority="1387">
      <formula>AI351="NO"</formula>
    </cfRule>
  </conditionalFormatting>
  <conditionalFormatting sqref="E351">
    <cfRule type="expression" dxfId="1090" priority="1386">
      <formula>AJ351="NO"</formula>
    </cfRule>
  </conditionalFormatting>
  <conditionalFormatting sqref="D351">
    <cfRule type="expression" dxfId="1089" priority="1385">
      <formula>$AI351="NO"</formula>
    </cfRule>
  </conditionalFormatting>
  <conditionalFormatting sqref="E350">
    <cfRule type="expression" dxfId="1088" priority="1384">
      <formula>AJ350="NO"</formula>
    </cfRule>
  </conditionalFormatting>
  <conditionalFormatting sqref="H350">
    <cfRule type="expression" dxfId="1087" priority="1382">
      <formula>$AL350="NO"</formula>
    </cfRule>
  </conditionalFormatting>
  <conditionalFormatting sqref="D350">
    <cfRule type="expression" dxfId="1086" priority="1380">
      <formula>#REF!="NO"</formula>
    </cfRule>
  </conditionalFormatting>
  <conditionalFormatting sqref="D350">
    <cfRule type="expression" dxfId="1085" priority="1379">
      <formula>AI350="NO"</formula>
    </cfRule>
  </conditionalFormatting>
  <conditionalFormatting sqref="E350">
    <cfRule type="expression" dxfId="1084" priority="1378">
      <formula>AJ350="NO"</formula>
    </cfRule>
  </conditionalFormatting>
  <conditionalFormatting sqref="D350">
    <cfRule type="expression" dxfId="1083" priority="1377">
      <formula>$AI350="NO"</formula>
    </cfRule>
  </conditionalFormatting>
  <conditionalFormatting sqref="E349">
    <cfRule type="expression" dxfId="1082" priority="1376">
      <formula>AJ349="NO"</formula>
    </cfRule>
  </conditionalFormatting>
  <conditionalFormatting sqref="H349">
    <cfRule type="expression" dxfId="1081" priority="1374">
      <formula>$AL349="NO"</formula>
    </cfRule>
  </conditionalFormatting>
  <conditionalFormatting sqref="D349">
    <cfRule type="expression" dxfId="1080" priority="1372">
      <formula>#REF!="NO"</formula>
    </cfRule>
  </conditionalFormatting>
  <conditionalFormatting sqref="D349">
    <cfRule type="expression" dxfId="1079" priority="1371">
      <formula>AI349="NO"</formula>
    </cfRule>
  </conditionalFormatting>
  <conditionalFormatting sqref="E349">
    <cfRule type="expression" dxfId="1078" priority="1370">
      <formula>AJ349="NO"</formula>
    </cfRule>
  </conditionalFormatting>
  <conditionalFormatting sqref="D349">
    <cfRule type="expression" dxfId="1077" priority="1369">
      <formula>$AI349="NO"</formula>
    </cfRule>
  </conditionalFormatting>
  <conditionalFormatting sqref="E348">
    <cfRule type="expression" dxfId="1076" priority="1368">
      <formula>AJ348="NO"</formula>
    </cfRule>
  </conditionalFormatting>
  <conditionalFormatting sqref="H348">
    <cfRule type="expression" dxfId="1075" priority="1366">
      <formula>$AL348="NO"</formula>
    </cfRule>
  </conditionalFormatting>
  <conditionalFormatting sqref="D348">
    <cfRule type="expression" dxfId="1074" priority="1364">
      <formula>#REF!="NO"</formula>
    </cfRule>
  </conditionalFormatting>
  <conditionalFormatting sqref="D348">
    <cfRule type="expression" dxfId="1073" priority="1363">
      <formula>AI348="NO"</formula>
    </cfRule>
  </conditionalFormatting>
  <conditionalFormatting sqref="E348">
    <cfRule type="expression" dxfId="1072" priority="1362">
      <formula>AJ348="NO"</formula>
    </cfRule>
  </conditionalFormatting>
  <conditionalFormatting sqref="D348">
    <cfRule type="expression" dxfId="1071" priority="1361">
      <formula>$AI348="NO"</formula>
    </cfRule>
  </conditionalFormatting>
  <conditionalFormatting sqref="E355">
    <cfRule type="expression" dxfId="1070" priority="1360">
      <formula>AJ355="NO"</formula>
    </cfRule>
  </conditionalFormatting>
  <conditionalFormatting sqref="H355">
    <cfRule type="expression" dxfId="1069" priority="1358">
      <formula>$AL355="NO"</formula>
    </cfRule>
  </conditionalFormatting>
  <conditionalFormatting sqref="D355">
    <cfRule type="expression" dxfId="1068" priority="1356">
      <formula>#REF!="NO"</formula>
    </cfRule>
  </conditionalFormatting>
  <conditionalFormatting sqref="D355">
    <cfRule type="expression" dxfId="1067" priority="1355">
      <formula>AI355="NO"</formula>
    </cfRule>
  </conditionalFormatting>
  <conditionalFormatting sqref="E355">
    <cfRule type="expression" dxfId="1066" priority="1354">
      <formula>AJ355="NO"</formula>
    </cfRule>
  </conditionalFormatting>
  <conditionalFormatting sqref="D355">
    <cfRule type="expression" dxfId="1065" priority="1353">
      <formula>$AI355="NO"</formula>
    </cfRule>
  </conditionalFormatting>
  <conditionalFormatting sqref="E354">
    <cfRule type="expression" dxfId="1064" priority="1352">
      <formula>AJ354="NO"</formula>
    </cfRule>
  </conditionalFormatting>
  <conditionalFormatting sqref="H354">
    <cfRule type="expression" dxfId="1063" priority="1350">
      <formula>$AL354="NO"</formula>
    </cfRule>
  </conditionalFormatting>
  <conditionalFormatting sqref="D354">
    <cfRule type="expression" dxfId="1062" priority="1348">
      <formula>#REF!="NO"</formula>
    </cfRule>
  </conditionalFormatting>
  <conditionalFormatting sqref="D354">
    <cfRule type="expression" dxfId="1061" priority="1347">
      <formula>AI354="NO"</formula>
    </cfRule>
  </conditionalFormatting>
  <conditionalFormatting sqref="E354">
    <cfRule type="expression" dxfId="1060" priority="1346">
      <formula>AJ354="NO"</formula>
    </cfRule>
  </conditionalFormatting>
  <conditionalFormatting sqref="D354">
    <cfRule type="expression" dxfId="1059" priority="1345">
      <formula>$AI354="NO"</formula>
    </cfRule>
  </conditionalFormatting>
  <conditionalFormatting sqref="E353">
    <cfRule type="expression" dxfId="1058" priority="1344">
      <formula>AJ353="NO"</formula>
    </cfRule>
  </conditionalFormatting>
  <conditionalFormatting sqref="H353">
    <cfRule type="expression" dxfId="1057" priority="1342">
      <formula>$AL353="NO"</formula>
    </cfRule>
  </conditionalFormatting>
  <conditionalFormatting sqref="D353">
    <cfRule type="expression" dxfId="1056" priority="1340">
      <formula>#REF!="NO"</formula>
    </cfRule>
  </conditionalFormatting>
  <conditionalFormatting sqref="D353">
    <cfRule type="expression" dxfId="1055" priority="1339">
      <formula>AI353="NO"</formula>
    </cfRule>
  </conditionalFormatting>
  <conditionalFormatting sqref="E353">
    <cfRule type="expression" dxfId="1054" priority="1338">
      <formula>AJ353="NO"</formula>
    </cfRule>
  </conditionalFormatting>
  <conditionalFormatting sqref="D353">
    <cfRule type="expression" dxfId="1053" priority="1337">
      <formula>$AI353="NO"</formula>
    </cfRule>
  </conditionalFormatting>
  <conditionalFormatting sqref="D376:E376">
    <cfRule type="expression" dxfId="1052" priority="1336">
      <formula>AI376="NO"</formula>
    </cfRule>
  </conditionalFormatting>
  <conditionalFormatting sqref="H376">
    <cfRule type="expression" dxfId="1051" priority="1334">
      <formula>$AL376="NO"</formula>
    </cfRule>
  </conditionalFormatting>
  <conditionalFormatting sqref="E376">
    <cfRule type="expression" dxfId="1050" priority="1332">
      <formula>AJ376="NO"</formula>
    </cfRule>
  </conditionalFormatting>
  <conditionalFormatting sqref="D376">
    <cfRule type="expression" dxfId="1049" priority="1331">
      <formula>$AI376="NO"</formula>
    </cfRule>
  </conditionalFormatting>
  <conditionalFormatting sqref="D375:E375">
    <cfRule type="expression" dxfId="1048" priority="1330">
      <formula>AI375="NO"</formula>
    </cfRule>
  </conditionalFormatting>
  <conditionalFormatting sqref="H375">
    <cfRule type="expression" dxfId="1047" priority="1328">
      <formula>$AL375="NO"</formula>
    </cfRule>
  </conditionalFormatting>
  <conditionalFormatting sqref="E375">
    <cfRule type="expression" dxfId="1046" priority="1326">
      <formula>AJ375="NO"</formula>
    </cfRule>
  </conditionalFormatting>
  <conditionalFormatting sqref="D375">
    <cfRule type="expression" dxfId="1045" priority="1325">
      <formula>$AI375="NO"</formula>
    </cfRule>
  </conditionalFormatting>
  <conditionalFormatting sqref="D374:E374">
    <cfRule type="expression" dxfId="1044" priority="1324">
      <formula>AI374="NO"</formula>
    </cfRule>
  </conditionalFormatting>
  <conditionalFormatting sqref="H374">
    <cfRule type="expression" dxfId="1043" priority="1322">
      <formula>$AL374="NO"</formula>
    </cfRule>
  </conditionalFormatting>
  <conditionalFormatting sqref="E374">
    <cfRule type="expression" dxfId="1042" priority="1320">
      <formula>AJ374="NO"</formula>
    </cfRule>
  </conditionalFormatting>
  <conditionalFormatting sqref="D374">
    <cfRule type="expression" dxfId="1041" priority="1319">
      <formula>$AI374="NO"</formula>
    </cfRule>
  </conditionalFormatting>
  <conditionalFormatting sqref="D373:E373">
    <cfRule type="expression" dxfId="1040" priority="1318">
      <formula>AI373="NO"</formula>
    </cfRule>
  </conditionalFormatting>
  <conditionalFormatting sqref="H373">
    <cfRule type="expression" dxfId="1039" priority="1316">
      <formula>$AL373="NO"</formula>
    </cfRule>
  </conditionalFormatting>
  <conditionalFormatting sqref="E373">
    <cfRule type="expression" dxfId="1038" priority="1314">
      <formula>AJ373="NO"</formula>
    </cfRule>
  </conditionalFormatting>
  <conditionalFormatting sqref="D373">
    <cfRule type="expression" dxfId="1037" priority="1313">
      <formula>$AI373="NO"</formula>
    </cfRule>
  </conditionalFormatting>
  <conditionalFormatting sqref="D372:E372">
    <cfRule type="expression" dxfId="1036" priority="1312">
      <formula>AI372="NO"</formula>
    </cfRule>
  </conditionalFormatting>
  <conditionalFormatting sqref="H372">
    <cfRule type="expression" dxfId="1035" priority="1310">
      <formula>$AL372="NO"</formula>
    </cfRule>
  </conditionalFormatting>
  <conditionalFormatting sqref="E372">
    <cfRule type="expression" dxfId="1034" priority="1308">
      <formula>AJ372="NO"</formula>
    </cfRule>
  </conditionalFormatting>
  <conditionalFormatting sqref="D372">
    <cfRule type="expression" dxfId="1033" priority="1307">
      <formula>$AI372="NO"</formula>
    </cfRule>
  </conditionalFormatting>
  <conditionalFormatting sqref="D371:E371">
    <cfRule type="expression" dxfId="1032" priority="1306">
      <formula>AI371="NO"</formula>
    </cfRule>
  </conditionalFormatting>
  <conditionalFormatting sqref="H371">
    <cfRule type="expression" dxfId="1031" priority="1304">
      <formula>$AL371="NO"</formula>
    </cfRule>
  </conditionalFormatting>
  <conditionalFormatting sqref="E371">
    <cfRule type="expression" dxfId="1030" priority="1302">
      <formula>AJ371="NO"</formula>
    </cfRule>
  </conditionalFormatting>
  <conditionalFormatting sqref="D371">
    <cfRule type="expression" dxfId="1029" priority="1301">
      <formula>$AI371="NO"</formula>
    </cfRule>
  </conditionalFormatting>
  <conditionalFormatting sqref="D486:E486">
    <cfRule type="expression" dxfId="1028" priority="1300">
      <formula>AI486="NO"</formula>
    </cfRule>
  </conditionalFormatting>
  <conditionalFormatting sqref="H486">
    <cfRule type="expression" dxfId="1027" priority="1298">
      <formula>$AL486="NO"</formula>
    </cfRule>
  </conditionalFormatting>
  <conditionalFormatting sqref="I486">
    <cfRule type="expression" dxfId="1026" priority="1297">
      <formula>AND($AM486="NO",I486&lt;&gt;"No aplica")</formula>
    </cfRule>
  </conditionalFormatting>
  <conditionalFormatting sqref="E486">
    <cfRule type="expression" dxfId="1025" priority="1296">
      <formula>AJ486="NO"</formula>
    </cfRule>
  </conditionalFormatting>
  <conditionalFormatting sqref="D486">
    <cfRule type="expression" dxfId="1024" priority="1295">
      <formula>$AI486="NO"</formula>
    </cfRule>
  </conditionalFormatting>
  <conditionalFormatting sqref="D392:E392">
    <cfRule type="expression" dxfId="1023" priority="1294">
      <formula>AI392="NO"</formula>
    </cfRule>
  </conditionalFormatting>
  <conditionalFormatting sqref="H392">
    <cfRule type="expression" dxfId="1022" priority="1292">
      <formula>$AL392="NO"</formula>
    </cfRule>
  </conditionalFormatting>
  <conditionalFormatting sqref="E392">
    <cfRule type="expression" dxfId="1021" priority="1290">
      <formula>AJ392="NO"</formula>
    </cfRule>
  </conditionalFormatting>
  <conditionalFormatting sqref="D392">
    <cfRule type="expression" dxfId="1020" priority="1289">
      <formula>$AI392="NO"</formula>
    </cfRule>
  </conditionalFormatting>
  <conditionalFormatting sqref="D391:E391">
    <cfRule type="expression" dxfId="1019" priority="1288">
      <formula>AI391="NO"</formula>
    </cfRule>
  </conditionalFormatting>
  <conditionalFormatting sqref="H391">
    <cfRule type="expression" dxfId="1018" priority="1286">
      <formula>$AL391="NO"</formula>
    </cfRule>
  </conditionalFormatting>
  <conditionalFormatting sqref="E391">
    <cfRule type="expression" dxfId="1017" priority="1284">
      <formula>AJ391="NO"</formula>
    </cfRule>
  </conditionalFormatting>
  <conditionalFormatting sqref="D391">
    <cfRule type="expression" dxfId="1016" priority="1283">
      <formula>$AI391="NO"</formula>
    </cfRule>
  </conditionalFormatting>
  <conditionalFormatting sqref="D390:E390">
    <cfRule type="expression" dxfId="1015" priority="1282">
      <formula>AI390="NO"</formula>
    </cfRule>
  </conditionalFormatting>
  <conditionalFormatting sqref="H390">
    <cfRule type="expression" dxfId="1014" priority="1280">
      <formula>$AL390="NO"</formula>
    </cfRule>
  </conditionalFormatting>
  <conditionalFormatting sqref="E390">
    <cfRule type="expression" dxfId="1013" priority="1278">
      <formula>AJ390="NO"</formula>
    </cfRule>
  </conditionalFormatting>
  <conditionalFormatting sqref="D390">
    <cfRule type="expression" dxfId="1012" priority="1277">
      <formula>$AI390="NO"</formula>
    </cfRule>
  </conditionalFormatting>
  <conditionalFormatting sqref="D389:E389">
    <cfRule type="expression" dxfId="1011" priority="1276">
      <formula>AI389="NO"</formula>
    </cfRule>
  </conditionalFormatting>
  <conditionalFormatting sqref="H389">
    <cfRule type="expression" dxfId="1010" priority="1274">
      <formula>$AL389="NO"</formula>
    </cfRule>
  </conditionalFormatting>
  <conditionalFormatting sqref="E389">
    <cfRule type="expression" dxfId="1009" priority="1272">
      <formula>AJ389="NO"</formula>
    </cfRule>
  </conditionalFormatting>
  <conditionalFormatting sqref="D389">
    <cfRule type="expression" dxfId="1008" priority="1271">
      <formula>$AI389="NO"</formula>
    </cfRule>
  </conditionalFormatting>
  <conditionalFormatting sqref="D388:E388">
    <cfRule type="expression" dxfId="1007" priority="1270">
      <formula>AI388="NO"</formula>
    </cfRule>
  </conditionalFormatting>
  <conditionalFormatting sqref="H388">
    <cfRule type="expression" dxfId="1006" priority="1268">
      <formula>$AL388="NO"</formula>
    </cfRule>
  </conditionalFormatting>
  <conditionalFormatting sqref="E388">
    <cfRule type="expression" dxfId="1005" priority="1266">
      <formula>AJ388="NO"</formula>
    </cfRule>
  </conditionalFormatting>
  <conditionalFormatting sqref="D388">
    <cfRule type="expression" dxfId="1004" priority="1265">
      <formula>$AI388="NO"</formula>
    </cfRule>
  </conditionalFormatting>
  <conditionalFormatting sqref="D387:E387">
    <cfRule type="expression" dxfId="1003" priority="1264">
      <formula>AI387="NO"</formula>
    </cfRule>
  </conditionalFormatting>
  <conditionalFormatting sqref="H387">
    <cfRule type="expression" dxfId="1002" priority="1262">
      <formula>$AL387="NO"</formula>
    </cfRule>
  </conditionalFormatting>
  <conditionalFormatting sqref="E387">
    <cfRule type="expression" dxfId="1001" priority="1260">
      <formula>AJ387="NO"</formula>
    </cfRule>
  </conditionalFormatting>
  <conditionalFormatting sqref="D387">
    <cfRule type="expression" dxfId="1000" priority="1259">
      <formula>$AI387="NO"</formula>
    </cfRule>
  </conditionalFormatting>
  <conditionalFormatting sqref="D386:E386">
    <cfRule type="expression" dxfId="999" priority="1258">
      <formula>AI386="NO"</formula>
    </cfRule>
  </conditionalFormatting>
  <conditionalFormatting sqref="H386">
    <cfRule type="expression" dxfId="998" priority="1256">
      <formula>$AL386="NO"</formula>
    </cfRule>
  </conditionalFormatting>
  <conditionalFormatting sqref="E386">
    <cfRule type="expression" dxfId="997" priority="1254">
      <formula>AJ386="NO"</formula>
    </cfRule>
  </conditionalFormatting>
  <conditionalFormatting sqref="D386">
    <cfRule type="expression" dxfId="996" priority="1253">
      <formula>$AI386="NO"</formula>
    </cfRule>
  </conditionalFormatting>
  <conditionalFormatting sqref="D385:E385">
    <cfRule type="expression" dxfId="995" priority="1252">
      <formula>AI385="NO"</formula>
    </cfRule>
  </conditionalFormatting>
  <conditionalFormatting sqref="H385">
    <cfRule type="expression" dxfId="994" priority="1250">
      <formula>$AL385="NO"</formula>
    </cfRule>
  </conditionalFormatting>
  <conditionalFormatting sqref="E385">
    <cfRule type="expression" dxfId="993" priority="1248">
      <formula>AJ385="NO"</formula>
    </cfRule>
  </conditionalFormatting>
  <conditionalFormatting sqref="D385">
    <cfRule type="expression" dxfId="992" priority="1247">
      <formula>$AI385="NO"</formula>
    </cfRule>
  </conditionalFormatting>
  <conditionalFormatting sqref="D384:E384">
    <cfRule type="expression" dxfId="991" priority="1246">
      <formula>AI384="NO"</formula>
    </cfRule>
  </conditionalFormatting>
  <conditionalFormatting sqref="H384">
    <cfRule type="expression" dxfId="990" priority="1244">
      <formula>$AL384="NO"</formula>
    </cfRule>
  </conditionalFormatting>
  <conditionalFormatting sqref="E384">
    <cfRule type="expression" dxfId="989" priority="1242">
      <formula>AJ384="NO"</formula>
    </cfRule>
  </conditionalFormatting>
  <conditionalFormatting sqref="D384">
    <cfRule type="expression" dxfId="988" priority="1241">
      <formula>$AI384="NO"</formula>
    </cfRule>
  </conditionalFormatting>
  <conditionalFormatting sqref="D383:E383">
    <cfRule type="expression" dxfId="987" priority="1240">
      <formula>AI383="NO"</formula>
    </cfRule>
  </conditionalFormatting>
  <conditionalFormatting sqref="H383">
    <cfRule type="expression" dxfId="986" priority="1238">
      <formula>$AL383="NO"</formula>
    </cfRule>
  </conditionalFormatting>
  <conditionalFormatting sqref="E383">
    <cfRule type="expression" dxfId="985" priority="1236">
      <formula>AJ383="NO"</formula>
    </cfRule>
  </conditionalFormatting>
  <conditionalFormatting sqref="D383">
    <cfRule type="expression" dxfId="984" priority="1235">
      <formula>$AI383="NO"</formula>
    </cfRule>
  </conditionalFormatting>
  <conditionalFormatting sqref="D382:E382">
    <cfRule type="expression" dxfId="983" priority="1234">
      <formula>AI382="NO"</formula>
    </cfRule>
  </conditionalFormatting>
  <conditionalFormatting sqref="H382">
    <cfRule type="expression" dxfId="982" priority="1232">
      <formula>$AL382="NO"</formula>
    </cfRule>
  </conditionalFormatting>
  <conditionalFormatting sqref="E382">
    <cfRule type="expression" dxfId="981" priority="1230">
      <formula>AJ382="NO"</formula>
    </cfRule>
  </conditionalFormatting>
  <conditionalFormatting sqref="D382">
    <cfRule type="expression" dxfId="980" priority="1229">
      <formula>$AI382="NO"</formula>
    </cfRule>
  </conditionalFormatting>
  <conditionalFormatting sqref="D381:E381">
    <cfRule type="expression" dxfId="979" priority="1228">
      <formula>AI381="NO"</formula>
    </cfRule>
  </conditionalFormatting>
  <conditionalFormatting sqref="H381">
    <cfRule type="expression" dxfId="978" priority="1226">
      <formula>$AL381="NO"</formula>
    </cfRule>
  </conditionalFormatting>
  <conditionalFormatting sqref="E381">
    <cfRule type="expression" dxfId="977" priority="1224">
      <formula>AJ381="NO"</formula>
    </cfRule>
  </conditionalFormatting>
  <conditionalFormatting sqref="D381">
    <cfRule type="expression" dxfId="976" priority="1223">
      <formula>$AI381="NO"</formula>
    </cfRule>
  </conditionalFormatting>
  <conditionalFormatting sqref="D380:E380">
    <cfRule type="expression" dxfId="975" priority="1222">
      <formula>AI380="NO"</formula>
    </cfRule>
  </conditionalFormatting>
  <conditionalFormatting sqref="H380">
    <cfRule type="expression" dxfId="974" priority="1220">
      <formula>$AL380="NO"</formula>
    </cfRule>
  </conditionalFormatting>
  <conditionalFormatting sqref="E380">
    <cfRule type="expression" dxfId="973" priority="1218">
      <formula>AJ380="NO"</formula>
    </cfRule>
  </conditionalFormatting>
  <conditionalFormatting sqref="D380">
    <cfRule type="expression" dxfId="972" priority="1217">
      <formula>$AI380="NO"</formula>
    </cfRule>
  </conditionalFormatting>
  <conditionalFormatting sqref="D379:E379">
    <cfRule type="expression" dxfId="971" priority="1216">
      <formula>AI379="NO"</formula>
    </cfRule>
  </conditionalFormatting>
  <conditionalFormatting sqref="H379">
    <cfRule type="expression" dxfId="970" priority="1214">
      <formula>$AL379="NO"</formula>
    </cfRule>
  </conditionalFormatting>
  <conditionalFormatting sqref="E379">
    <cfRule type="expression" dxfId="969" priority="1212">
      <formula>AJ379="NO"</formula>
    </cfRule>
  </conditionalFormatting>
  <conditionalFormatting sqref="D379">
    <cfRule type="expression" dxfId="968" priority="1211">
      <formula>$AI379="NO"</formula>
    </cfRule>
  </conditionalFormatting>
  <conditionalFormatting sqref="D378:E378">
    <cfRule type="expression" dxfId="967" priority="1210">
      <formula>AI378="NO"</formula>
    </cfRule>
  </conditionalFormatting>
  <conditionalFormatting sqref="H378">
    <cfRule type="expression" dxfId="966" priority="1208">
      <formula>$AL378="NO"</formula>
    </cfRule>
  </conditionalFormatting>
  <conditionalFormatting sqref="E378">
    <cfRule type="expression" dxfId="965" priority="1206">
      <formula>AJ378="NO"</formula>
    </cfRule>
  </conditionalFormatting>
  <conditionalFormatting sqref="D378">
    <cfRule type="expression" dxfId="964" priority="1205">
      <formula>$AI378="NO"</formula>
    </cfRule>
  </conditionalFormatting>
  <conditionalFormatting sqref="D377:E377">
    <cfRule type="expression" dxfId="963" priority="1204">
      <formula>AI377="NO"</formula>
    </cfRule>
  </conditionalFormatting>
  <conditionalFormatting sqref="H377">
    <cfRule type="expression" dxfId="962" priority="1202">
      <formula>$AL377="NO"</formula>
    </cfRule>
  </conditionalFormatting>
  <conditionalFormatting sqref="E377">
    <cfRule type="expression" dxfId="961" priority="1200">
      <formula>AJ377="NO"</formula>
    </cfRule>
  </conditionalFormatting>
  <conditionalFormatting sqref="D377">
    <cfRule type="expression" dxfId="960" priority="1199">
      <formula>$AI377="NO"</formula>
    </cfRule>
  </conditionalFormatting>
  <conditionalFormatting sqref="D414:E414">
    <cfRule type="expression" dxfId="959" priority="1198">
      <formula>AI414="NO"</formula>
    </cfRule>
  </conditionalFormatting>
  <conditionalFormatting sqref="H414">
    <cfRule type="expression" dxfId="958" priority="1196">
      <formula>$AL414="NO"</formula>
    </cfRule>
  </conditionalFormatting>
  <conditionalFormatting sqref="I414">
    <cfRule type="expression" dxfId="957" priority="1195">
      <formula>AND($AM414="NO",I414&lt;&gt;"No aplica")</formula>
    </cfRule>
  </conditionalFormatting>
  <conditionalFormatting sqref="E414">
    <cfRule type="expression" dxfId="956" priority="1194">
      <formula>AJ414="NO"</formula>
    </cfRule>
  </conditionalFormatting>
  <conditionalFormatting sqref="D414">
    <cfRule type="expression" dxfId="955" priority="1193">
      <formula>$AI414="NO"</formula>
    </cfRule>
  </conditionalFormatting>
  <conditionalFormatting sqref="D413:E413">
    <cfRule type="expression" dxfId="954" priority="1192">
      <formula>AI413="NO"</formula>
    </cfRule>
  </conditionalFormatting>
  <conditionalFormatting sqref="H413">
    <cfRule type="expression" dxfId="953" priority="1190">
      <formula>$AL413="NO"</formula>
    </cfRule>
  </conditionalFormatting>
  <conditionalFormatting sqref="I413">
    <cfRule type="expression" dxfId="952" priority="1189">
      <formula>AND($AM413="NO",I413&lt;&gt;"No aplica")</formula>
    </cfRule>
  </conditionalFormatting>
  <conditionalFormatting sqref="E413">
    <cfRule type="expression" dxfId="951" priority="1188">
      <formula>AJ413="NO"</formula>
    </cfRule>
  </conditionalFormatting>
  <conditionalFormatting sqref="D413">
    <cfRule type="expression" dxfId="950" priority="1187">
      <formula>$AI413="NO"</formula>
    </cfRule>
  </conditionalFormatting>
  <conditionalFormatting sqref="D412:E412">
    <cfRule type="expression" dxfId="949" priority="1186">
      <formula>AI412="NO"</formula>
    </cfRule>
  </conditionalFormatting>
  <conditionalFormatting sqref="H412">
    <cfRule type="expression" dxfId="948" priority="1184">
      <formula>$AL412="NO"</formula>
    </cfRule>
  </conditionalFormatting>
  <conditionalFormatting sqref="I412">
    <cfRule type="expression" dxfId="947" priority="1183">
      <formula>AND($AM412="NO",I412&lt;&gt;"No aplica")</formula>
    </cfRule>
  </conditionalFormatting>
  <conditionalFormatting sqref="E412">
    <cfRule type="expression" dxfId="946" priority="1182">
      <formula>AJ412="NO"</formula>
    </cfRule>
  </conditionalFormatting>
  <conditionalFormatting sqref="D412">
    <cfRule type="expression" dxfId="945" priority="1181">
      <formula>$AI412="NO"</formula>
    </cfRule>
  </conditionalFormatting>
  <conditionalFormatting sqref="D411:E411">
    <cfRule type="expression" dxfId="944" priority="1180">
      <formula>AI411="NO"</formula>
    </cfRule>
  </conditionalFormatting>
  <conditionalFormatting sqref="H411">
    <cfRule type="expression" dxfId="943" priority="1178">
      <formula>$AL411="NO"</formula>
    </cfRule>
  </conditionalFormatting>
  <conditionalFormatting sqref="I411">
    <cfRule type="expression" dxfId="942" priority="1177">
      <formula>AND($AM411="NO",I411&lt;&gt;"No aplica")</formula>
    </cfRule>
  </conditionalFormatting>
  <conditionalFormatting sqref="E411">
    <cfRule type="expression" dxfId="941" priority="1176">
      <formula>AJ411="NO"</formula>
    </cfRule>
  </conditionalFormatting>
  <conditionalFormatting sqref="D411">
    <cfRule type="expression" dxfId="940" priority="1175">
      <formula>$AI411="NO"</formula>
    </cfRule>
  </conditionalFormatting>
  <conditionalFormatting sqref="D410:E410">
    <cfRule type="expression" dxfId="939" priority="1174">
      <formula>AI410="NO"</formula>
    </cfRule>
  </conditionalFormatting>
  <conditionalFormatting sqref="H410">
    <cfRule type="expression" dxfId="938" priority="1172">
      <formula>$AL410="NO"</formula>
    </cfRule>
  </conditionalFormatting>
  <conditionalFormatting sqref="I410">
    <cfRule type="expression" dxfId="937" priority="1171">
      <formula>AND($AM410="NO",I410&lt;&gt;"No aplica")</formula>
    </cfRule>
  </conditionalFormatting>
  <conditionalFormatting sqref="E410">
    <cfRule type="expression" dxfId="936" priority="1170">
      <formula>AJ410="NO"</formula>
    </cfRule>
  </conditionalFormatting>
  <conditionalFormatting sqref="D410">
    <cfRule type="expression" dxfId="935" priority="1169">
      <formula>$AI410="NO"</formula>
    </cfRule>
  </conditionalFormatting>
  <conditionalFormatting sqref="D409:E409">
    <cfRule type="expression" dxfId="934" priority="1168">
      <formula>AI409="NO"</formula>
    </cfRule>
  </conditionalFormatting>
  <conditionalFormatting sqref="H409">
    <cfRule type="expression" dxfId="933" priority="1166">
      <formula>$AL409="NO"</formula>
    </cfRule>
  </conditionalFormatting>
  <conditionalFormatting sqref="I409">
    <cfRule type="expression" dxfId="932" priority="1165">
      <formula>AND($AM409="NO",I409&lt;&gt;"No aplica")</formula>
    </cfRule>
  </conditionalFormatting>
  <conditionalFormatting sqref="E409">
    <cfRule type="expression" dxfId="931" priority="1164">
      <formula>AJ409="NO"</formula>
    </cfRule>
  </conditionalFormatting>
  <conditionalFormatting sqref="D409">
    <cfRule type="expression" dxfId="930" priority="1163">
      <formula>$AI409="NO"</formula>
    </cfRule>
  </conditionalFormatting>
  <conditionalFormatting sqref="D408:E408">
    <cfRule type="expression" dxfId="929" priority="1162">
      <formula>AI408="NO"</formula>
    </cfRule>
  </conditionalFormatting>
  <conditionalFormatting sqref="H408">
    <cfRule type="expression" dxfId="928" priority="1160">
      <formula>$AL408="NO"</formula>
    </cfRule>
  </conditionalFormatting>
  <conditionalFormatting sqref="I408">
    <cfRule type="expression" dxfId="927" priority="1159">
      <formula>AND($AM408="NO",I408&lt;&gt;"No aplica")</formula>
    </cfRule>
  </conditionalFormatting>
  <conditionalFormatting sqref="E408">
    <cfRule type="expression" dxfId="926" priority="1158">
      <formula>AJ408="NO"</formula>
    </cfRule>
  </conditionalFormatting>
  <conditionalFormatting sqref="D408">
    <cfRule type="expression" dxfId="925" priority="1157">
      <formula>$AI408="NO"</formula>
    </cfRule>
  </conditionalFormatting>
  <conditionalFormatting sqref="D407:E407">
    <cfRule type="expression" dxfId="924" priority="1156">
      <formula>AI407="NO"</formula>
    </cfRule>
  </conditionalFormatting>
  <conditionalFormatting sqref="H407">
    <cfRule type="expression" dxfId="923" priority="1154">
      <formula>$AL407="NO"</formula>
    </cfRule>
  </conditionalFormatting>
  <conditionalFormatting sqref="I407">
    <cfRule type="expression" dxfId="922" priority="1153">
      <formula>AND($AM407="NO",I407&lt;&gt;"No aplica")</formula>
    </cfRule>
  </conditionalFormatting>
  <conditionalFormatting sqref="E407">
    <cfRule type="expression" dxfId="921" priority="1152">
      <formula>AJ407="NO"</formula>
    </cfRule>
  </conditionalFormatting>
  <conditionalFormatting sqref="D407">
    <cfRule type="expression" dxfId="920" priority="1151">
      <formula>$AI407="NO"</formula>
    </cfRule>
  </conditionalFormatting>
  <conditionalFormatting sqref="D406:E406">
    <cfRule type="expression" dxfId="919" priority="1150">
      <formula>AI406="NO"</formula>
    </cfRule>
  </conditionalFormatting>
  <conditionalFormatting sqref="H406">
    <cfRule type="expression" dxfId="918" priority="1148">
      <formula>$AL406="NO"</formula>
    </cfRule>
  </conditionalFormatting>
  <conditionalFormatting sqref="I406">
    <cfRule type="expression" dxfId="917" priority="1147">
      <formula>AND($AM406="NO",I406&lt;&gt;"No aplica")</formula>
    </cfRule>
  </conditionalFormatting>
  <conditionalFormatting sqref="E406">
    <cfRule type="expression" dxfId="916" priority="1146">
      <formula>AJ406="NO"</formula>
    </cfRule>
  </conditionalFormatting>
  <conditionalFormatting sqref="D406">
    <cfRule type="expression" dxfId="915" priority="1145">
      <formula>$AI406="NO"</formula>
    </cfRule>
  </conditionalFormatting>
  <conditionalFormatting sqref="D405:E405">
    <cfRule type="expression" dxfId="914" priority="1144">
      <formula>AI405="NO"</formula>
    </cfRule>
  </conditionalFormatting>
  <conditionalFormatting sqref="H405">
    <cfRule type="expression" dxfId="913" priority="1142">
      <formula>$AL405="NO"</formula>
    </cfRule>
  </conditionalFormatting>
  <conditionalFormatting sqref="I405">
    <cfRule type="expression" dxfId="912" priority="1141">
      <formula>AND($AM405="NO",I405&lt;&gt;"No aplica")</formula>
    </cfRule>
  </conditionalFormatting>
  <conditionalFormatting sqref="E405">
    <cfRule type="expression" dxfId="911" priority="1140">
      <formula>AJ405="NO"</formula>
    </cfRule>
  </conditionalFormatting>
  <conditionalFormatting sqref="D405">
    <cfRule type="expression" dxfId="910" priority="1139">
      <formula>$AI405="NO"</formula>
    </cfRule>
  </conditionalFormatting>
  <conditionalFormatting sqref="D404:E404">
    <cfRule type="expression" dxfId="909" priority="1138">
      <formula>AI404="NO"</formula>
    </cfRule>
  </conditionalFormatting>
  <conditionalFormatting sqref="H404">
    <cfRule type="expression" dxfId="908" priority="1136">
      <formula>$AL404="NO"</formula>
    </cfRule>
  </conditionalFormatting>
  <conditionalFormatting sqref="I404">
    <cfRule type="expression" dxfId="907" priority="1135">
      <formula>AND($AM404="NO",I404&lt;&gt;"No aplica")</formula>
    </cfRule>
  </conditionalFormatting>
  <conditionalFormatting sqref="E404">
    <cfRule type="expression" dxfId="906" priority="1134">
      <formula>AJ404="NO"</formula>
    </cfRule>
  </conditionalFormatting>
  <conditionalFormatting sqref="D404">
    <cfRule type="expression" dxfId="905" priority="1133">
      <formula>$AI404="NO"</formula>
    </cfRule>
  </conditionalFormatting>
  <conditionalFormatting sqref="D403:E403">
    <cfRule type="expression" dxfId="904" priority="1132">
      <formula>AI403="NO"</formula>
    </cfRule>
  </conditionalFormatting>
  <conditionalFormatting sqref="H403">
    <cfRule type="expression" dxfId="903" priority="1130">
      <formula>$AL403="NO"</formula>
    </cfRule>
  </conditionalFormatting>
  <conditionalFormatting sqref="I403">
    <cfRule type="expression" dxfId="902" priority="1129">
      <formula>AND($AM403="NO",I403&lt;&gt;"No aplica")</formula>
    </cfRule>
  </conditionalFormatting>
  <conditionalFormatting sqref="E403">
    <cfRule type="expression" dxfId="901" priority="1128">
      <formula>AJ403="NO"</formula>
    </cfRule>
  </conditionalFormatting>
  <conditionalFormatting sqref="D403">
    <cfRule type="expression" dxfId="900" priority="1127">
      <formula>$AI403="NO"</formula>
    </cfRule>
  </conditionalFormatting>
  <conditionalFormatting sqref="D402:E402">
    <cfRule type="expression" dxfId="899" priority="1126">
      <formula>AI402="NO"</formula>
    </cfRule>
  </conditionalFormatting>
  <conditionalFormatting sqref="H402">
    <cfRule type="expression" dxfId="898" priority="1124">
      <formula>$AL402="NO"</formula>
    </cfRule>
  </conditionalFormatting>
  <conditionalFormatting sqref="I402">
    <cfRule type="expression" dxfId="897" priority="1123">
      <formula>AND($AM402="NO",I402&lt;&gt;"No aplica")</formula>
    </cfRule>
  </conditionalFormatting>
  <conditionalFormatting sqref="E402">
    <cfRule type="expression" dxfId="896" priority="1122">
      <formula>AJ402="NO"</formula>
    </cfRule>
  </conditionalFormatting>
  <conditionalFormatting sqref="D402">
    <cfRule type="expression" dxfId="895" priority="1121">
      <formula>$AI402="NO"</formula>
    </cfRule>
  </conditionalFormatting>
  <conditionalFormatting sqref="D401:E401">
    <cfRule type="expression" dxfId="894" priority="1120">
      <formula>AI401="NO"</formula>
    </cfRule>
  </conditionalFormatting>
  <conditionalFormatting sqref="H401">
    <cfRule type="expression" dxfId="893" priority="1118">
      <formula>$AL401="NO"</formula>
    </cfRule>
  </conditionalFormatting>
  <conditionalFormatting sqref="I401">
    <cfRule type="expression" dxfId="892" priority="1117">
      <formula>AND($AM401="NO",I401&lt;&gt;"No aplica")</formula>
    </cfRule>
  </conditionalFormatting>
  <conditionalFormatting sqref="E401">
    <cfRule type="expression" dxfId="891" priority="1116">
      <formula>AJ401="NO"</formula>
    </cfRule>
  </conditionalFormatting>
  <conditionalFormatting sqref="D401">
    <cfRule type="expression" dxfId="890" priority="1115">
      <formula>$AI401="NO"</formula>
    </cfRule>
  </conditionalFormatting>
  <conditionalFormatting sqref="D400:E400">
    <cfRule type="expression" dxfId="889" priority="1114">
      <formula>AI400="NO"</formula>
    </cfRule>
  </conditionalFormatting>
  <conditionalFormatting sqref="H400">
    <cfRule type="expression" dxfId="888" priority="1112">
      <formula>$AL400="NO"</formula>
    </cfRule>
  </conditionalFormatting>
  <conditionalFormatting sqref="I400">
    <cfRule type="expression" dxfId="887" priority="1111">
      <formula>AND($AM400="NO",I400&lt;&gt;"No aplica")</formula>
    </cfRule>
  </conditionalFormatting>
  <conditionalFormatting sqref="E400">
    <cfRule type="expression" dxfId="886" priority="1110">
      <formula>AJ400="NO"</formula>
    </cfRule>
  </conditionalFormatting>
  <conditionalFormatting sqref="D400">
    <cfRule type="expression" dxfId="885" priority="1109">
      <formula>$AI400="NO"</formula>
    </cfRule>
  </conditionalFormatting>
  <conditionalFormatting sqref="D399:E399">
    <cfRule type="expression" dxfId="884" priority="1108">
      <formula>AI399="NO"</formula>
    </cfRule>
  </conditionalFormatting>
  <conditionalFormatting sqref="H399">
    <cfRule type="expression" dxfId="883" priority="1106">
      <formula>$AL399="NO"</formula>
    </cfRule>
  </conditionalFormatting>
  <conditionalFormatting sqref="I399">
    <cfRule type="expression" dxfId="882" priority="1105">
      <formula>AND($AM399="NO",I399&lt;&gt;"No aplica")</formula>
    </cfRule>
  </conditionalFormatting>
  <conditionalFormatting sqref="E399">
    <cfRule type="expression" dxfId="881" priority="1104">
      <formula>AJ399="NO"</formula>
    </cfRule>
  </conditionalFormatting>
  <conditionalFormatting sqref="D399">
    <cfRule type="expression" dxfId="880" priority="1103">
      <formula>$AI399="NO"</formula>
    </cfRule>
  </conditionalFormatting>
  <conditionalFormatting sqref="D398:E398">
    <cfRule type="expression" dxfId="879" priority="1102">
      <formula>AI398="NO"</formula>
    </cfRule>
  </conditionalFormatting>
  <conditionalFormatting sqref="H398">
    <cfRule type="expression" dxfId="878" priority="1100">
      <formula>$AL398="NO"</formula>
    </cfRule>
  </conditionalFormatting>
  <conditionalFormatting sqref="I398">
    <cfRule type="expression" dxfId="877" priority="1099">
      <formula>AND($AM398="NO",I398&lt;&gt;"No aplica")</formula>
    </cfRule>
  </conditionalFormatting>
  <conditionalFormatting sqref="E398">
    <cfRule type="expression" dxfId="876" priority="1098">
      <formula>AJ398="NO"</formula>
    </cfRule>
  </conditionalFormatting>
  <conditionalFormatting sqref="D398">
    <cfRule type="expression" dxfId="875" priority="1097">
      <formula>$AI398="NO"</formula>
    </cfRule>
  </conditionalFormatting>
  <conditionalFormatting sqref="D397:E397">
    <cfRule type="expression" dxfId="874" priority="1096">
      <formula>AI397="NO"</formula>
    </cfRule>
  </conditionalFormatting>
  <conditionalFormatting sqref="H397">
    <cfRule type="expression" dxfId="873" priority="1094">
      <formula>$AL397="NO"</formula>
    </cfRule>
  </conditionalFormatting>
  <conditionalFormatting sqref="I397">
    <cfRule type="expression" dxfId="872" priority="1093">
      <formula>AND($AM397="NO",I397&lt;&gt;"No aplica")</formula>
    </cfRule>
  </conditionalFormatting>
  <conditionalFormatting sqref="E397">
    <cfRule type="expression" dxfId="871" priority="1092">
      <formula>AJ397="NO"</formula>
    </cfRule>
  </conditionalFormatting>
  <conditionalFormatting sqref="D397">
    <cfRule type="expression" dxfId="870" priority="1091">
      <formula>$AI397="NO"</formula>
    </cfRule>
  </conditionalFormatting>
  <conditionalFormatting sqref="D396:E396">
    <cfRule type="expression" dxfId="869" priority="1090">
      <formula>AI396="NO"</formula>
    </cfRule>
  </conditionalFormatting>
  <conditionalFormatting sqref="H396">
    <cfRule type="expression" dxfId="868" priority="1088">
      <formula>$AL396="NO"</formula>
    </cfRule>
  </conditionalFormatting>
  <conditionalFormatting sqref="I396">
    <cfRule type="expression" dxfId="867" priority="1087">
      <formula>AND($AM396="NO",I396&lt;&gt;"No aplica")</formula>
    </cfRule>
  </conditionalFormatting>
  <conditionalFormatting sqref="E396">
    <cfRule type="expression" dxfId="866" priority="1086">
      <formula>AJ396="NO"</formula>
    </cfRule>
  </conditionalFormatting>
  <conditionalFormatting sqref="D396">
    <cfRule type="expression" dxfId="865" priority="1085">
      <formula>$AI396="NO"</formula>
    </cfRule>
  </conditionalFormatting>
  <conditionalFormatting sqref="D395:E395">
    <cfRule type="expression" dxfId="864" priority="1084">
      <formula>AI395="NO"</formula>
    </cfRule>
  </conditionalFormatting>
  <conditionalFormatting sqref="H395">
    <cfRule type="expression" dxfId="863" priority="1082">
      <formula>$AL395="NO"</formula>
    </cfRule>
  </conditionalFormatting>
  <conditionalFormatting sqref="I395">
    <cfRule type="expression" dxfId="862" priority="1081">
      <formula>AND($AM395="NO",I395&lt;&gt;"No aplica")</formula>
    </cfRule>
  </conditionalFormatting>
  <conditionalFormatting sqref="E395">
    <cfRule type="expression" dxfId="861" priority="1080">
      <formula>AJ395="NO"</formula>
    </cfRule>
  </conditionalFormatting>
  <conditionalFormatting sqref="D395">
    <cfRule type="expression" dxfId="860" priority="1079">
      <formula>$AI395="NO"</formula>
    </cfRule>
  </conditionalFormatting>
  <conditionalFormatting sqref="D394:E394">
    <cfRule type="expression" dxfId="859" priority="1078">
      <formula>AI394="NO"</formula>
    </cfRule>
  </conditionalFormatting>
  <conditionalFormatting sqref="H394">
    <cfRule type="expression" dxfId="858" priority="1076">
      <formula>$AL394="NO"</formula>
    </cfRule>
  </conditionalFormatting>
  <conditionalFormatting sqref="I394">
    <cfRule type="expression" dxfId="857" priority="1075">
      <formula>AND($AM394="NO",I394&lt;&gt;"No aplica")</formula>
    </cfRule>
  </conditionalFormatting>
  <conditionalFormatting sqref="E394">
    <cfRule type="expression" dxfId="856" priority="1074">
      <formula>AJ394="NO"</formula>
    </cfRule>
  </conditionalFormatting>
  <conditionalFormatting sqref="D394">
    <cfRule type="expression" dxfId="855" priority="1073">
      <formula>$AI394="NO"</formula>
    </cfRule>
  </conditionalFormatting>
  <conditionalFormatting sqref="D393:E393">
    <cfRule type="expression" dxfId="854" priority="1072">
      <formula>AI393="NO"</formula>
    </cfRule>
  </conditionalFormatting>
  <conditionalFormatting sqref="H393">
    <cfRule type="expression" dxfId="853" priority="1070">
      <formula>$AL393="NO"</formula>
    </cfRule>
  </conditionalFormatting>
  <conditionalFormatting sqref="I393">
    <cfRule type="expression" dxfId="852" priority="1069">
      <formula>AND($AM393="NO",I393&lt;&gt;"No aplica")</formula>
    </cfRule>
  </conditionalFormatting>
  <conditionalFormatting sqref="E393">
    <cfRule type="expression" dxfId="851" priority="1068">
      <formula>AJ393="NO"</formula>
    </cfRule>
  </conditionalFormatting>
  <conditionalFormatting sqref="D393">
    <cfRule type="expression" dxfId="850" priority="1067">
      <formula>$AI393="NO"</formula>
    </cfRule>
  </conditionalFormatting>
  <conditionalFormatting sqref="D437:E437">
    <cfRule type="expression" dxfId="849" priority="1066">
      <formula>AI437="NO"</formula>
    </cfRule>
  </conditionalFormatting>
  <conditionalFormatting sqref="H437">
    <cfRule type="expression" dxfId="848" priority="1064">
      <formula>$AL437="NO"</formula>
    </cfRule>
  </conditionalFormatting>
  <conditionalFormatting sqref="I437">
    <cfRule type="expression" dxfId="847" priority="1063">
      <formula>AND($AM437="NO",I437&lt;&gt;"No aplica")</formula>
    </cfRule>
  </conditionalFormatting>
  <conditionalFormatting sqref="E437">
    <cfRule type="expression" dxfId="846" priority="1062">
      <formula>AJ437="NO"</formula>
    </cfRule>
  </conditionalFormatting>
  <conditionalFormatting sqref="D437">
    <cfRule type="expression" dxfId="845" priority="1061">
      <formula>$AI437="NO"</formula>
    </cfRule>
  </conditionalFormatting>
  <conditionalFormatting sqref="D436:E436">
    <cfRule type="expression" dxfId="844" priority="1060">
      <formula>AI436="NO"</formula>
    </cfRule>
  </conditionalFormatting>
  <conditionalFormatting sqref="H436">
    <cfRule type="expression" dxfId="843" priority="1058">
      <formula>$AL436="NO"</formula>
    </cfRule>
  </conditionalFormatting>
  <conditionalFormatting sqref="I436">
    <cfRule type="expression" dxfId="842" priority="1057">
      <formula>AND($AM436="NO",I436&lt;&gt;"No aplica")</formula>
    </cfRule>
  </conditionalFormatting>
  <conditionalFormatting sqref="E436">
    <cfRule type="expression" dxfId="841" priority="1056">
      <formula>AJ436="NO"</formula>
    </cfRule>
  </conditionalFormatting>
  <conditionalFormatting sqref="D436">
    <cfRule type="expression" dxfId="840" priority="1055">
      <formula>$AI436="NO"</formula>
    </cfRule>
  </conditionalFormatting>
  <conditionalFormatting sqref="D423:E423">
    <cfRule type="expression" dxfId="839" priority="1054">
      <formula>AI423="NO"</formula>
    </cfRule>
  </conditionalFormatting>
  <conditionalFormatting sqref="H423">
    <cfRule type="expression" dxfId="838" priority="1052">
      <formula>$AL423="NO"</formula>
    </cfRule>
  </conditionalFormatting>
  <conditionalFormatting sqref="I423">
    <cfRule type="expression" dxfId="837" priority="1051">
      <formula>AND($AM423="NO",I423&lt;&gt;"No aplica")</formula>
    </cfRule>
  </conditionalFormatting>
  <conditionalFormatting sqref="E423">
    <cfRule type="expression" dxfId="836" priority="1050">
      <formula>AJ423="NO"</formula>
    </cfRule>
  </conditionalFormatting>
  <conditionalFormatting sqref="D423">
    <cfRule type="expression" dxfId="835" priority="1049">
      <formula>$AI423="NO"</formula>
    </cfRule>
  </conditionalFormatting>
  <conditionalFormatting sqref="D422:E422">
    <cfRule type="expression" dxfId="834" priority="1048">
      <formula>AI422="NO"</formula>
    </cfRule>
  </conditionalFormatting>
  <conditionalFormatting sqref="H422">
    <cfRule type="expression" dxfId="833" priority="1046">
      <formula>$AL422="NO"</formula>
    </cfRule>
  </conditionalFormatting>
  <conditionalFormatting sqref="I422">
    <cfRule type="expression" dxfId="832" priority="1045">
      <formula>AND($AM422="NO",I422&lt;&gt;"No aplica")</formula>
    </cfRule>
  </conditionalFormatting>
  <conditionalFormatting sqref="E422">
    <cfRule type="expression" dxfId="831" priority="1044">
      <formula>AJ422="NO"</formula>
    </cfRule>
  </conditionalFormatting>
  <conditionalFormatting sqref="D422">
    <cfRule type="expression" dxfId="830" priority="1043">
      <formula>$AI422="NO"</formula>
    </cfRule>
  </conditionalFormatting>
  <conditionalFormatting sqref="D421:E421">
    <cfRule type="expression" dxfId="829" priority="1042">
      <formula>AI421="NO"</formula>
    </cfRule>
  </conditionalFormatting>
  <conditionalFormatting sqref="H421">
    <cfRule type="expression" dxfId="828" priority="1040">
      <formula>$AL421="NO"</formula>
    </cfRule>
  </conditionalFormatting>
  <conditionalFormatting sqref="I421">
    <cfRule type="expression" dxfId="827" priority="1039">
      <formula>AND($AM421="NO",I421&lt;&gt;"No aplica")</formula>
    </cfRule>
  </conditionalFormatting>
  <conditionalFormatting sqref="E421">
    <cfRule type="expression" dxfId="826" priority="1038">
      <formula>AJ421="NO"</formula>
    </cfRule>
  </conditionalFormatting>
  <conditionalFormatting sqref="D421">
    <cfRule type="expression" dxfId="825" priority="1037">
      <formula>$AI421="NO"</formula>
    </cfRule>
  </conditionalFormatting>
  <conditionalFormatting sqref="D420:E420">
    <cfRule type="expression" dxfId="824" priority="1036">
      <formula>AI420="NO"</formula>
    </cfRule>
  </conditionalFormatting>
  <conditionalFormatting sqref="H420">
    <cfRule type="expression" dxfId="823" priority="1034">
      <formula>$AL420="NO"</formula>
    </cfRule>
  </conditionalFormatting>
  <conditionalFormatting sqref="I420">
    <cfRule type="expression" dxfId="822" priority="1033">
      <formula>AND($AM420="NO",I420&lt;&gt;"No aplica")</formula>
    </cfRule>
  </conditionalFormatting>
  <conditionalFormatting sqref="E420">
    <cfRule type="expression" dxfId="821" priority="1032">
      <formula>AJ420="NO"</formula>
    </cfRule>
  </conditionalFormatting>
  <conditionalFormatting sqref="D420">
    <cfRule type="expression" dxfId="820" priority="1031">
      <formula>$AI420="NO"</formula>
    </cfRule>
  </conditionalFormatting>
  <conditionalFormatting sqref="D419:E419">
    <cfRule type="expression" dxfId="819" priority="1030">
      <formula>AI419="NO"</formula>
    </cfRule>
  </conditionalFormatting>
  <conditionalFormatting sqref="H419">
    <cfRule type="expression" dxfId="818" priority="1028">
      <formula>$AL419="NO"</formula>
    </cfRule>
  </conditionalFormatting>
  <conditionalFormatting sqref="I419">
    <cfRule type="expression" dxfId="817" priority="1027">
      <formula>AND($AM419="NO",I419&lt;&gt;"No aplica")</formula>
    </cfRule>
  </conditionalFormatting>
  <conditionalFormatting sqref="E419">
    <cfRule type="expression" dxfId="816" priority="1026">
      <formula>AJ419="NO"</formula>
    </cfRule>
  </conditionalFormatting>
  <conditionalFormatting sqref="D419">
    <cfRule type="expression" dxfId="815" priority="1025">
      <formula>$AI419="NO"</formula>
    </cfRule>
  </conditionalFormatting>
  <conditionalFormatting sqref="D418:E418">
    <cfRule type="expression" dxfId="814" priority="1024">
      <formula>AI418="NO"</formula>
    </cfRule>
  </conditionalFormatting>
  <conditionalFormatting sqref="H418">
    <cfRule type="expression" dxfId="813" priority="1022">
      <formula>$AL418="NO"</formula>
    </cfRule>
  </conditionalFormatting>
  <conditionalFormatting sqref="I418">
    <cfRule type="expression" dxfId="812" priority="1021">
      <formula>AND($AM418="NO",I418&lt;&gt;"No aplica")</formula>
    </cfRule>
  </conditionalFormatting>
  <conditionalFormatting sqref="E418">
    <cfRule type="expression" dxfId="811" priority="1020">
      <formula>AJ418="NO"</formula>
    </cfRule>
  </conditionalFormatting>
  <conditionalFormatting sqref="D418">
    <cfRule type="expression" dxfId="810" priority="1019">
      <formula>$AI418="NO"</formula>
    </cfRule>
  </conditionalFormatting>
  <conditionalFormatting sqref="D417:E417">
    <cfRule type="expression" dxfId="809" priority="1018">
      <formula>AI417="NO"</formula>
    </cfRule>
  </conditionalFormatting>
  <conditionalFormatting sqref="H417">
    <cfRule type="expression" dxfId="808" priority="1016">
      <formula>$AL417="NO"</formula>
    </cfRule>
  </conditionalFormatting>
  <conditionalFormatting sqref="I417">
    <cfRule type="expression" dxfId="807" priority="1015">
      <formula>AND($AM417="NO",I417&lt;&gt;"No aplica")</formula>
    </cfRule>
  </conditionalFormatting>
  <conditionalFormatting sqref="E417">
    <cfRule type="expression" dxfId="806" priority="1014">
      <formula>AJ417="NO"</formula>
    </cfRule>
  </conditionalFormatting>
  <conditionalFormatting sqref="D417">
    <cfRule type="expression" dxfId="805" priority="1013">
      <formula>$AI417="NO"</formula>
    </cfRule>
  </conditionalFormatting>
  <conditionalFormatting sqref="D416:E416">
    <cfRule type="expression" dxfId="804" priority="1012">
      <formula>AI416="NO"</formula>
    </cfRule>
  </conditionalFormatting>
  <conditionalFormatting sqref="H416">
    <cfRule type="expression" dxfId="803" priority="1010">
      <formula>$AL416="NO"</formula>
    </cfRule>
  </conditionalFormatting>
  <conditionalFormatting sqref="I416">
    <cfRule type="expression" dxfId="802" priority="1009">
      <formula>AND($AM416="NO",I416&lt;&gt;"No aplica")</formula>
    </cfRule>
  </conditionalFormatting>
  <conditionalFormatting sqref="E416">
    <cfRule type="expression" dxfId="801" priority="1008">
      <formula>AJ416="NO"</formula>
    </cfRule>
  </conditionalFormatting>
  <conditionalFormatting sqref="D416">
    <cfRule type="expression" dxfId="800" priority="1007">
      <formula>$AI416="NO"</formula>
    </cfRule>
  </conditionalFormatting>
  <conditionalFormatting sqref="D415:E415">
    <cfRule type="expression" dxfId="799" priority="1006">
      <formula>AI415="NO"</formula>
    </cfRule>
  </conditionalFormatting>
  <conditionalFormatting sqref="H415">
    <cfRule type="expression" dxfId="798" priority="1004">
      <formula>$AL415="NO"</formula>
    </cfRule>
  </conditionalFormatting>
  <conditionalFormatting sqref="I415">
    <cfRule type="expression" dxfId="797" priority="1003">
      <formula>AND($AM415="NO",I415&lt;&gt;"No aplica")</formula>
    </cfRule>
  </conditionalFormatting>
  <conditionalFormatting sqref="E415">
    <cfRule type="expression" dxfId="796" priority="1002">
      <formula>AJ415="NO"</formula>
    </cfRule>
  </conditionalFormatting>
  <conditionalFormatting sqref="D415">
    <cfRule type="expression" dxfId="795" priority="1001">
      <formula>$AI415="NO"</formula>
    </cfRule>
  </conditionalFormatting>
  <conditionalFormatting sqref="D439:E439">
    <cfRule type="expression" dxfId="794" priority="1000">
      <formula>AI439="NO"</formula>
    </cfRule>
  </conditionalFormatting>
  <conditionalFormatting sqref="H439">
    <cfRule type="expression" dxfId="793" priority="998">
      <formula>$AL439="NO"</formula>
    </cfRule>
  </conditionalFormatting>
  <conditionalFormatting sqref="I439">
    <cfRule type="expression" dxfId="792" priority="997">
      <formula>AND($AM439="NO",I439&lt;&gt;"No aplica")</formula>
    </cfRule>
  </conditionalFormatting>
  <conditionalFormatting sqref="E439">
    <cfRule type="expression" dxfId="791" priority="996">
      <formula>AJ439="NO"</formula>
    </cfRule>
  </conditionalFormatting>
  <conditionalFormatting sqref="D439">
    <cfRule type="expression" dxfId="790" priority="995">
      <formula>$AI439="NO"</formula>
    </cfRule>
  </conditionalFormatting>
  <conditionalFormatting sqref="D438:E438">
    <cfRule type="expression" dxfId="789" priority="994">
      <formula>AI438="NO"</formula>
    </cfRule>
  </conditionalFormatting>
  <conditionalFormatting sqref="H438">
    <cfRule type="expression" dxfId="788" priority="992">
      <formula>$AL438="NO"</formula>
    </cfRule>
  </conditionalFormatting>
  <conditionalFormatting sqref="I438">
    <cfRule type="expression" dxfId="787" priority="991">
      <formula>AND($AM438="NO",I438&lt;&gt;"No aplica")</formula>
    </cfRule>
  </conditionalFormatting>
  <conditionalFormatting sqref="E438">
    <cfRule type="expression" dxfId="786" priority="990">
      <formula>AJ438="NO"</formula>
    </cfRule>
  </conditionalFormatting>
  <conditionalFormatting sqref="D438">
    <cfRule type="expression" dxfId="785" priority="989">
      <formula>$AI438="NO"</formula>
    </cfRule>
  </conditionalFormatting>
  <conditionalFormatting sqref="D435:E435">
    <cfRule type="expression" dxfId="784" priority="988">
      <formula>AI435="NO"</formula>
    </cfRule>
  </conditionalFormatting>
  <conditionalFormatting sqref="H435">
    <cfRule type="expression" dxfId="783" priority="986">
      <formula>$AL435="NO"</formula>
    </cfRule>
  </conditionalFormatting>
  <conditionalFormatting sqref="I435">
    <cfRule type="expression" dxfId="782" priority="985">
      <formula>AND($AM435="NO",I435&lt;&gt;"No aplica")</formula>
    </cfRule>
  </conditionalFormatting>
  <conditionalFormatting sqref="E435">
    <cfRule type="expression" dxfId="781" priority="984">
      <formula>AJ435="NO"</formula>
    </cfRule>
  </conditionalFormatting>
  <conditionalFormatting sqref="D435">
    <cfRule type="expression" dxfId="780" priority="983">
      <formula>$AI435="NO"</formula>
    </cfRule>
  </conditionalFormatting>
  <conditionalFormatting sqref="D434:E434">
    <cfRule type="expression" dxfId="779" priority="982">
      <formula>AI434="NO"</formula>
    </cfRule>
  </conditionalFormatting>
  <conditionalFormatting sqref="H434">
    <cfRule type="expression" dxfId="778" priority="980">
      <formula>$AL434="NO"</formula>
    </cfRule>
  </conditionalFormatting>
  <conditionalFormatting sqref="I434">
    <cfRule type="expression" dxfId="777" priority="979">
      <formula>AND($AM434="NO",I434&lt;&gt;"No aplica")</formula>
    </cfRule>
  </conditionalFormatting>
  <conditionalFormatting sqref="E434">
    <cfRule type="expression" dxfId="776" priority="978">
      <formula>AJ434="NO"</formula>
    </cfRule>
  </conditionalFormatting>
  <conditionalFormatting sqref="D434">
    <cfRule type="expression" dxfId="775" priority="977">
      <formula>$AI434="NO"</formula>
    </cfRule>
  </conditionalFormatting>
  <conditionalFormatting sqref="D433:E433">
    <cfRule type="expression" dxfId="774" priority="976">
      <formula>AI433="NO"</formula>
    </cfRule>
  </conditionalFormatting>
  <conditionalFormatting sqref="H433">
    <cfRule type="expression" dxfId="773" priority="974">
      <formula>$AL433="NO"</formula>
    </cfRule>
  </conditionalFormatting>
  <conditionalFormatting sqref="I433">
    <cfRule type="expression" dxfId="772" priority="973">
      <formula>AND($AM433="NO",I433&lt;&gt;"No aplica")</formula>
    </cfRule>
  </conditionalFormatting>
  <conditionalFormatting sqref="E433">
    <cfRule type="expression" dxfId="771" priority="972">
      <formula>AJ433="NO"</formula>
    </cfRule>
  </conditionalFormatting>
  <conditionalFormatting sqref="D433">
    <cfRule type="expression" dxfId="770" priority="971">
      <formula>$AI433="NO"</formula>
    </cfRule>
  </conditionalFormatting>
  <conditionalFormatting sqref="D432:E432">
    <cfRule type="expression" dxfId="769" priority="970">
      <formula>AI432="NO"</formula>
    </cfRule>
  </conditionalFormatting>
  <conditionalFormatting sqref="H432">
    <cfRule type="expression" dxfId="768" priority="968">
      <formula>$AL432="NO"</formula>
    </cfRule>
  </conditionalFormatting>
  <conditionalFormatting sqref="I432">
    <cfRule type="expression" dxfId="767" priority="967">
      <formula>AND($AM432="NO",I432&lt;&gt;"No aplica")</formula>
    </cfRule>
  </conditionalFormatting>
  <conditionalFormatting sqref="E432">
    <cfRule type="expression" dxfId="766" priority="966">
      <formula>AJ432="NO"</formula>
    </cfRule>
  </conditionalFormatting>
  <conditionalFormatting sqref="D432">
    <cfRule type="expression" dxfId="765" priority="965">
      <formula>$AI432="NO"</formula>
    </cfRule>
  </conditionalFormatting>
  <conditionalFormatting sqref="D431:E431">
    <cfRule type="expression" dxfId="764" priority="964">
      <formula>AI431="NO"</formula>
    </cfRule>
  </conditionalFormatting>
  <conditionalFormatting sqref="H431">
    <cfRule type="expression" dxfId="763" priority="962">
      <formula>$AL431="NO"</formula>
    </cfRule>
  </conditionalFormatting>
  <conditionalFormatting sqref="I431">
    <cfRule type="expression" dxfId="762" priority="961">
      <formula>AND($AM431="NO",I431&lt;&gt;"No aplica")</formula>
    </cfRule>
  </conditionalFormatting>
  <conditionalFormatting sqref="E431">
    <cfRule type="expression" dxfId="761" priority="960">
      <formula>AJ431="NO"</formula>
    </cfRule>
  </conditionalFormatting>
  <conditionalFormatting sqref="D431">
    <cfRule type="expression" dxfId="760" priority="959">
      <formula>$AI431="NO"</formula>
    </cfRule>
  </conditionalFormatting>
  <conditionalFormatting sqref="D430:E430">
    <cfRule type="expression" dxfId="759" priority="958">
      <formula>AI430="NO"</formula>
    </cfRule>
  </conditionalFormatting>
  <conditionalFormatting sqref="H430">
    <cfRule type="expression" dxfId="758" priority="956">
      <formula>$AL430="NO"</formula>
    </cfRule>
  </conditionalFormatting>
  <conditionalFormatting sqref="I430">
    <cfRule type="expression" dxfId="757" priority="955">
      <formula>AND($AM430="NO",I430&lt;&gt;"No aplica")</formula>
    </cfRule>
  </conditionalFormatting>
  <conditionalFormatting sqref="E430">
    <cfRule type="expression" dxfId="756" priority="954">
      <formula>AJ430="NO"</formula>
    </cfRule>
  </conditionalFormatting>
  <conditionalFormatting sqref="D430">
    <cfRule type="expression" dxfId="755" priority="953">
      <formula>$AI430="NO"</formula>
    </cfRule>
  </conditionalFormatting>
  <conditionalFormatting sqref="D429:E429">
    <cfRule type="expression" dxfId="754" priority="952">
      <formula>AI429="NO"</formula>
    </cfRule>
  </conditionalFormatting>
  <conditionalFormatting sqref="H429">
    <cfRule type="expression" dxfId="753" priority="950">
      <formula>$AL429="NO"</formula>
    </cfRule>
  </conditionalFormatting>
  <conditionalFormatting sqref="I429">
    <cfRule type="expression" dxfId="752" priority="949">
      <formula>AND($AM429="NO",I429&lt;&gt;"No aplica")</formula>
    </cfRule>
  </conditionalFormatting>
  <conditionalFormatting sqref="E429">
    <cfRule type="expression" dxfId="751" priority="948">
      <formula>AJ429="NO"</formula>
    </cfRule>
  </conditionalFormatting>
  <conditionalFormatting sqref="D429">
    <cfRule type="expression" dxfId="750" priority="947">
      <formula>$AI429="NO"</formula>
    </cfRule>
  </conditionalFormatting>
  <conditionalFormatting sqref="D428:E428">
    <cfRule type="expression" dxfId="749" priority="946">
      <formula>AI428="NO"</formula>
    </cfRule>
  </conditionalFormatting>
  <conditionalFormatting sqref="H428">
    <cfRule type="expression" dxfId="748" priority="944">
      <formula>$AL428="NO"</formula>
    </cfRule>
  </conditionalFormatting>
  <conditionalFormatting sqref="I428">
    <cfRule type="expression" dxfId="747" priority="943">
      <formula>AND($AM428="NO",I428&lt;&gt;"No aplica")</formula>
    </cfRule>
  </conditionalFormatting>
  <conditionalFormatting sqref="E428">
    <cfRule type="expression" dxfId="746" priority="942">
      <formula>AJ428="NO"</formula>
    </cfRule>
  </conditionalFormatting>
  <conditionalFormatting sqref="D428">
    <cfRule type="expression" dxfId="745" priority="941">
      <formula>$AI428="NO"</formula>
    </cfRule>
  </conditionalFormatting>
  <conditionalFormatting sqref="D427:E427">
    <cfRule type="expression" dxfId="744" priority="940">
      <formula>AI427="NO"</formula>
    </cfRule>
  </conditionalFormatting>
  <conditionalFormatting sqref="H427">
    <cfRule type="expression" dxfId="743" priority="938">
      <formula>$AL427="NO"</formula>
    </cfRule>
  </conditionalFormatting>
  <conditionalFormatting sqref="I427">
    <cfRule type="expression" dxfId="742" priority="937">
      <formula>AND($AM427="NO",I427&lt;&gt;"No aplica")</formula>
    </cfRule>
  </conditionalFormatting>
  <conditionalFormatting sqref="E427">
    <cfRule type="expression" dxfId="741" priority="936">
      <formula>AJ427="NO"</formula>
    </cfRule>
  </conditionalFormatting>
  <conditionalFormatting sqref="D427">
    <cfRule type="expression" dxfId="740" priority="935">
      <formula>$AI427="NO"</formula>
    </cfRule>
  </conditionalFormatting>
  <conditionalFormatting sqref="D426:E426">
    <cfRule type="expression" dxfId="739" priority="934">
      <formula>AI426="NO"</formula>
    </cfRule>
  </conditionalFormatting>
  <conditionalFormatting sqref="H426">
    <cfRule type="expression" dxfId="738" priority="932">
      <formula>$AL426="NO"</formula>
    </cfRule>
  </conditionalFormatting>
  <conditionalFormatting sqref="I426">
    <cfRule type="expression" dxfId="737" priority="931">
      <formula>AND($AM426="NO",I426&lt;&gt;"No aplica")</formula>
    </cfRule>
  </conditionalFormatting>
  <conditionalFormatting sqref="E426">
    <cfRule type="expression" dxfId="736" priority="930">
      <formula>AJ426="NO"</formula>
    </cfRule>
  </conditionalFormatting>
  <conditionalFormatting sqref="D426">
    <cfRule type="expression" dxfId="735" priority="929">
      <formula>$AI426="NO"</formula>
    </cfRule>
  </conditionalFormatting>
  <conditionalFormatting sqref="D425:E425">
    <cfRule type="expression" dxfId="734" priority="928">
      <formula>AI425="NO"</formula>
    </cfRule>
  </conditionalFormatting>
  <conditionalFormatting sqref="H425">
    <cfRule type="expression" dxfId="733" priority="926">
      <formula>$AL425="NO"</formula>
    </cfRule>
  </conditionalFormatting>
  <conditionalFormatting sqref="I425">
    <cfRule type="expression" dxfId="732" priority="925">
      <formula>AND($AM425="NO",I425&lt;&gt;"No aplica")</formula>
    </cfRule>
  </conditionalFormatting>
  <conditionalFormatting sqref="E425">
    <cfRule type="expression" dxfId="731" priority="924">
      <formula>AJ425="NO"</formula>
    </cfRule>
  </conditionalFormatting>
  <conditionalFormatting sqref="D425">
    <cfRule type="expression" dxfId="730" priority="923">
      <formula>$AI425="NO"</formula>
    </cfRule>
  </conditionalFormatting>
  <conditionalFormatting sqref="D424:E424">
    <cfRule type="expression" dxfId="729" priority="922">
      <formula>AI424="NO"</formula>
    </cfRule>
  </conditionalFormatting>
  <conditionalFormatting sqref="H424">
    <cfRule type="expression" dxfId="728" priority="920">
      <formula>$AL424="NO"</formula>
    </cfRule>
  </conditionalFormatting>
  <conditionalFormatting sqref="I424">
    <cfRule type="expression" dxfId="727" priority="919">
      <formula>AND($AM424="NO",I424&lt;&gt;"No aplica")</formula>
    </cfRule>
  </conditionalFormatting>
  <conditionalFormatting sqref="E424">
    <cfRule type="expression" dxfId="726" priority="918">
      <formula>AJ424="NO"</formula>
    </cfRule>
  </conditionalFormatting>
  <conditionalFormatting sqref="D424">
    <cfRule type="expression" dxfId="725" priority="917">
      <formula>$AI424="NO"</formula>
    </cfRule>
  </conditionalFormatting>
  <conditionalFormatting sqref="D559:E559">
    <cfRule type="expression" dxfId="724" priority="916">
      <formula>AI559="NO"</formula>
    </cfRule>
  </conditionalFormatting>
  <conditionalFormatting sqref="H559">
    <cfRule type="expression" dxfId="723" priority="914">
      <formula>$AL559="NO"</formula>
    </cfRule>
  </conditionalFormatting>
  <conditionalFormatting sqref="I559">
    <cfRule type="expression" dxfId="722" priority="913">
      <formula>AND($AM559="NO",I559&lt;&gt;"No aplica")</formula>
    </cfRule>
  </conditionalFormatting>
  <conditionalFormatting sqref="E559">
    <cfRule type="expression" dxfId="721" priority="912">
      <formula>AJ559="NO"</formula>
    </cfRule>
  </conditionalFormatting>
  <conditionalFormatting sqref="D559">
    <cfRule type="expression" dxfId="720" priority="911">
      <formula>$AI559="NO"</formula>
    </cfRule>
  </conditionalFormatting>
  <conditionalFormatting sqref="D472:E472">
    <cfRule type="expression" dxfId="719" priority="910">
      <formula>AI472="NO"</formula>
    </cfRule>
  </conditionalFormatting>
  <conditionalFormatting sqref="H472">
    <cfRule type="expression" dxfId="718" priority="908">
      <formula>$AL472="NO"</formula>
    </cfRule>
  </conditionalFormatting>
  <conditionalFormatting sqref="I472">
    <cfRule type="expression" dxfId="717" priority="907">
      <formula>AND($AM472="NO",I472&lt;&gt;"No aplica")</formula>
    </cfRule>
  </conditionalFormatting>
  <conditionalFormatting sqref="E472">
    <cfRule type="expression" dxfId="716" priority="906">
      <formula>AJ472="NO"</formula>
    </cfRule>
  </conditionalFormatting>
  <conditionalFormatting sqref="D472">
    <cfRule type="expression" dxfId="715" priority="905">
      <formula>$AI472="NO"</formula>
    </cfRule>
  </conditionalFormatting>
  <conditionalFormatting sqref="D456:E456">
    <cfRule type="expression" dxfId="714" priority="904">
      <formula>AI456="NO"</formula>
    </cfRule>
  </conditionalFormatting>
  <conditionalFormatting sqref="H456">
    <cfRule type="expression" dxfId="713" priority="902">
      <formula>$AL456="NO"</formula>
    </cfRule>
  </conditionalFormatting>
  <conditionalFormatting sqref="I456">
    <cfRule type="expression" dxfId="712" priority="901">
      <formula>AND($AM456="NO",I456&lt;&gt;"No aplica")</formula>
    </cfRule>
  </conditionalFormatting>
  <conditionalFormatting sqref="E456">
    <cfRule type="expression" dxfId="711" priority="900">
      <formula>AJ456="NO"</formula>
    </cfRule>
  </conditionalFormatting>
  <conditionalFormatting sqref="D456">
    <cfRule type="expression" dxfId="710" priority="899">
      <formula>$AI456="NO"</formula>
    </cfRule>
  </conditionalFormatting>
  <conditionalFormatting sqref="D449:E449">
    <cfRule type="expression" dxfId="709" priority="898">
      <formula>AI449="NO"</formula>
    </cfRule>
  </conditionalFormatting>
  <conditionalFormatting sqref="H449">
    <cfRule type="expression" dxfId="708" priority="896">
      <formula>$AL449="NO"</formula>
    </cfRule>
  </conditionalFormatting>
  <conditionalFormatting sqref="I449">
    <cfRule type="expression" dxfId="707" priority="895">
      <formula>AND($AM449="NO",I449&lt;&gt;"No aplica")</formula>
    </cfRule>
  </conditionalFormatting>
  <conditionalFormatting sqref="E449">
    <cfRule type="expression" dxfId="706" priority="894">
      <formula>AJ449="NO"</formula>
    </cfRule>
  </conditionalFormatting>
  <conditionalFormatting sqref="D449">
    <cfRule type="expression" dxfId="705" priority="893">
      <formula>$AI449="NO"</formula>
    </cfRule>
  </conditionalFormatting>
  <conditionalFormatting sqref="D448:E448">
    <cfRule type="expression" dxfId="704" priority="892">
      <formula>AI448="NO"</formula>
    </cfRule>
  </conditionalFormatting>
  <conditionalFormatting sqref="H448">
    <cfRule type="expression" dxfId="703" priority="890">
      <formula>$AL448="NO"</formula>
    </cfRule>
  </conditionalFormatting>
  <conditionalFormatting sqref="I448">
    <cfRule type="expression" dxfId="702" priority="889">
      <formula>AND($AM448="NO",I448&lt;&gt;"No aplica")</formula>
    </cfRule>
  </conditionalFormatting>
  <conditionalFormatting sqref="E448">
    <cfRule type="expression" dxfId="701" priority="888">
      <formula>AJ448="NO"</formula>
    </cfRule>
  </conditionalFormatting>
  <conditionalFormatting sqref="D448">
    <cfRule type="expression" dxfId="700" priority="887">
      <formula>$AI448="NO"</formula>
    </cfRule>
  </conditionalFormatting>
  <conditionalFormatting sqref="D447:E447">
    <cfRule type="expression" dxfId="699" priority="886">
      <formula>AI447="NO"</formula>
    </cfRule>
  </conditionalFormatting>
  <conditionalFormatting sqref="H447">
    <cfRule type="expression" dxfId="698" priority="884">
      <formula>$AL447="NO"</formula>
    </cfRule>
  </conditionalFormatting>
  <conditionalFormatting sqref="I447">
    <cfRule type="expression" dxfId="697" priority="883">
      <formula>AND($AM447="NO",I447&lt;&gt;"No aplica")</formula>
    </cfRule>
  </conditionalFormatting>
  <conditionalFormatting sqref="E447">
    <cfRule type="expression" dxfId="696" priority="882">
      <formula>AJ447="NO"</formula>
    </cfRule>
  </conditionalFormatting>
  <conditionalFormatting sqref="D447">
    <cfRule type="expression" dxfId="695" priority="881">
      <formula>$AI447="NO"</formula>
    </cfRule>
  </conditionalFormatting>
  <conditionalFormatting sqref="D446:E446">
    <cfRule type="expression" dxfId="694" priority="880">
      <formula>AI446="NO"</formula>
    </cfRule>
  </conditionalFormatting>
  <conditionalFormatting sqref="H446">
    <cfRule type="expression" dxfId="693" priority="878">
      <formula>$AL446="NO"</formula>
    </cfRule>
  </conditionalFormatting>
  <conditionalFormatting sqref="I446">
    <cfRule type="expression" dxfId="692" priority="877">
      <formula>AND($AM446="NO",I446&lt;&gt;"No aplica")</formula>
    </cfRule>
  </conditionalFormatting>
  <conditionalFormatting sqref="E446">
    <cfRule type="expression" dxfId="691" priority="876">
      <formula>AJ446="NO"</formula>
    </cfRule>
  </conditionalFormatting>
  <conditionalFormatting sqref="D446">
    <cfRule type="expression" dxfId="690" priority="875">
      <formula>$AI446="NO"</formula>
    </cfRule>
  </conditionalFormatting>
  <conditionalFormatting sqref="D445:E445">
    <cfRule type="expression" dxfId="689" priority="874">
      <formula>AI445="NO"</formula>
    </cfRule>
  </conditionalFormatting>
  <conditionalFormatting sqref="H445">
    <cfRule type="expression" dxfId="688" priority="872">
      <formula>$AL445="NO"</formula>
    </cfRule>
  </conditionalFormatting>
  <conditionalFormatting sqref="I445">
    <cfRule type="expression" dxfId="687" priority="871">
      <formula>AND($AM445="NO",I445&lt;&gt;"No aplica")</formula>
    </cfRule>
  </conditionalFormatting>
  <conditionalFormatting sqref="E445">
    <cfRule type="expression" dxfId="686" priority="870">
      <formula>AJ445="NO"</formula>
    </cfRule>
  </conditionalFormatting>
  <conditionalFormatting sqref="D445">
    <cfRule type="expression" dxfId="685" priority="869">
      <formula>$AI445="NO"</formula>
    </cfRule>
  </conditionalFormatting>
  <conditionalFormatting sqref="D444:E444">
    <cfRule type="expression" dxfId="684" priority="868">
      <formula>AI444="NO"</formula>
    </cfRule>
  </conditionalFormatting>
  <conditionalFormatting sqref="H444">
    <cfRule type="expression" dxfId="683" priority="866">
      <formula>$AL444="NO"</formula>
    </cfRule>
  </conditionalFormatting>
  <conditionalFormatting sqref="I444">
    <cfRule type="expression" dxfId="682" priority="865">
      <formula>AND($AM444="NO",I444&lt;&gt;"No aplica")</formula>
    </cfRule>
  </conditionalFormatting>
  <conditionalFormatting sqref="E444">
    <cfRule type="expression" dxfId="681" priority="864">
      <formula>AJ444="NO"</formula>
    </cfRule>
  </conditionalFormatting>
  <conditionalFormatting sqref="D444">
    <cfRule type="expression" dxfId="680" priority="863">
      <formula>$AI444="NO"</formula>
    </cfRule>
  </conditionalFormatting>
  <conditionalFormatting sqref="D443:E443">
    <cfRule type="expression" dxfId="679" priority="862">
      <formula>AI443="NO"</formula>
    </cfRule>
  </conditionalFormatting>
  <conditionalFormatting sqref="H443">
    <cfRule type="expression" dxfId="678" priority="860">
      <formula>$AL443="NO"</formula>
    </cfRule>
  </conditionalFormatting>
  <conditionalFormatting sqref="I443">
    <cfRule type="expression" dxfId="677" priority="859">
      <formula>AND($AM443="NO",I443&lt;&gt;"No aplica")</formula>
    </cfRule>
  </conditionalFormatting>
  <conditionalFormatting sqref="E443">
    <cfRule type="expression" dxfId="676" priority="858">
      <formula>AJ443="NO"</formula>
    </cfRule>
  </conditionalFormatting>
  <conditionalFormatting sqref="D443">
    <cfRule type="expression" dxfId="675" priority="857">
      <formula>$AI443="NO"</formula>
    </cfRule>
  </conditionalFormatting>
  <conditionalFormatting sqref="D442:E442">
    <cfRule type="expression" dxfId="674" priority="856">
      <formula>AI442="NO"</formula>
    </cfRule>
  </conditionalFormatting>
  <conditionalFormatting sqref="H442">
    <cfRule type="expression" dxfId="673" priority="854">
      <formula>$AL442="NO"</formula>
    </cfRule>
  </conditionalFormatting>
  <conditionalFormatting sqref="I442">
    <cfRule type="expression" dxfId="672" priority="853">
      <formula>AND($AM442="NO",I442&lt;&gt;"No aplica")</formula>
    </cfRule>
  </conditionalFormatting>
  <conditionalFormatting sqref="E442">
    <cfRule type="expression" dxfId="671" priority="852">
      <formula>AJ442="NO"</formula>
    </cfRule>
  </conditionalFormatting>
  <conditionalFormatting sqref="D442">
    <cfRule type="expression" dxfId="670" priority="851">
      <formula>$AI442="NO"</formula>
    </cfRule>
  </conditionalFormatting>
  <conditionalFormatting sqref="D441:E441">
    <cfRule type="expression" dxfId="669" priority="850">
      <formula>AI441="NO"</formula>
    </cfRule>
  </conditionalFormatting>
  <conditionalFormatting sqref="H441">
    <cfRule type="expression" dxfId="668" priority="848">
      <formula>$AL441="NO"</formula>
    </cfRule>
  </conditionalFormatting>
  <conditionalFormatting sqref="I441">
    <cfRule type="expression" dxfId="667" priority="847">
      <formula>AND($AM441="NO",I441&lt;&gt;"No aplica")</formula>
    </cfRule>
  </conditionalFormatting>
  <conditionalFormatting sqref="E441">
    <cfRule type="expression" dxfId="666" priority="846">
      <formula>AJ441="NO"</formula>
    </cfRule>
  </conditionalFormatting>
  <conditionalFormatting sqref="D441">
    <cfRule type="expression" dxfId="665" priority="845">
      <formula>$AI441="NO"</formula>
    </cfRule>
  </conditionalFormatting>
  <conditionalFormatting sqref="D440:E440">
    <cfRule type="expression" dxfId="664" priority="844">
      <formula>AI440="NO"</formula>
    </cfRule>
  </conditionalFormatting>
  <conditionalFormatting sqref="H440">
    <cfRule type="expression" dxfId="663" priority="842">
      <formula>$AL440="NO"</formula>
    </cfRule>
  </conditionalFormatting>
  <conditionalFormatting sqref="I440">
    <cfRule type="expression" dxfId="662" priority="841">
      <formula>AND($AM440="NO",I440&lt;&gt;"No aplica")</formula>
    </cfRule>
  </conditionalFormatting>
  <conditionalFormatting sqref="E440">
    <cfRule type="expression" dxfId="661" priority="840">
      <formula>AJ440="NO"</formula>
    </cfRule>
  </conditionalFormatting>
  <conditionalFormatting sqref="D440">
    <cfRule type="expression" dxfId="660" priority="839">
      <formula>$AI440="NO"</formula>
    </cfRule>
  </conditionalFormatting>
  <conditionalFormatting sqref="D468:E468">
    <cfRule type="expression" dxfId="659" priority="838">
      <formula>AI468="NO"</formula>
    </cfRule>
  </conditionalFormatting>
  <conditionalFormatting sqref="H468">
    <cfRule type="expression" dxfId="658" priority="836">
      <formula>$AL468="NO"</formula>
    </cfRule>
  </conditionalFormatting>
  <conditionalFormatting sqref="I468">
    <cfRule type="expression" dxfId="657" priority="835">
      <formula>AND($AM468="NO",I468&lt;&gt;"No aplica")</formula>
    </cfRule>
  </conditionalFormatting>
  <conditionalFormatting sqref="E468">
    <cfRule type="expression" dxfId="656" priority="834">
      <formula>AJ468="NO"</formula>
    </cfRule>
  </conditionalFormatting>
  <conditionalFormatting sqref="D468">
    <cfRule type="expression" dxfId="655" priority="833">
      <formula>$AI468="NO"</formula>
    </cfRule>
  </conditionalFormatting>
  <conditionalFormatting sqref="D464:E464">
    <cfRule type="expression" dxfId="654" priority="832">
      <formula>AI464="NO"</formula>
    </cfRule>
  </conditionalFormatting>
  <conditionalFormatting sqref="H464">
    <cfRule type="expression" dxfId="653" priority="830">
      <formula>$AL464="NO"</formula>
    </cfRule>
  </conditionalFormatting>
  <conditionalFormatting sqref="I464">
    <cfRule type="expression" dxfId="652" priority="829">
      <formula>AND($AM464="NO",I464&lt;&gt;"No aplica")</formula>
    </cfRule>
  </conditionalFormatting>
  <conditionalFormatting sqref="E464">
    <cfRule type="expression" dxfId="651" priority="828">
      <formula>AJ464="NO"</formula>
    </cfRule>
  </conditionalFormatting>
  <conditionalFormatting sqref="D464">
    <cfRule type="expression" dxfId="650" priority="827">
      <formula>$AI464="NO"</formula>
    </cfRule>
  </conditionalFormatting>
  <conditionalFormatting sqref="D460:E460">
    <cfRule type="expression" dxfId="649" priority="826">
      <formula>AI460="NO"</formula>
    </cfRule>
  </conditionalFormatting>
  <conditionalFormatting sqref="H460">
    <cfRule type="expression" dxfId="648" priority="824">
      <formula>$AL460="NO"</formula>
    </cfRule>
  </conditionalFormatting>
  <conditionalFormatting sqref="I460">
    <cfRule type="expression" dxfId="647" priority="823">
      <formula>AND($AM460="NO",I460&lt;&gt;"No aplica")</formula>
    </cfRule>
  </conditionalFormatting>
  <conditionalFormatting sqref="E460">
    <cfRule type="expression" dxfId="646" priority="822">
      <formula>AJ460="NO"</formula>
    </cfRule>
  </conditionalFormatting>
  <conditionalFormatting sqref="D460">
    <cfRule type="expression" dxfId="645" priority="821">
      <formula>$AI460="NO"</formula>
    </cfRule>
  </conditionalFormatting>
  <conditionalFormatting sqref="D459:E459">
    <cfRule type="expression" dxfId="644" priority="820">
      <formula>AI459="NO"</formula>
    </cfRule>
  </conditionalFormatting>
  <conditionalFormatting sqref="H459">
    <cfRule type="expression" dxfId="643" priority="818">
      <formula>$AL459="NO"</formula>
    </cfRule>
  </conditionalFormatting>
  <conditionalFormatting sqref="I459">
    <cfRule type="expression" dxfId="642" priority="817">
      <formula>AND($AM459="NO",I459&lt;&gt;"No aplica")</formula>
    </cfRule>
  </conditionalFormatting>
  <conditionalFormatting sqref="E459">
    <cfRule type="expression" dxfId="641" priority="816">
      <formula>AJ459="NO"</formula>
    </cfRule>
  </conditionalFormatting>
  <conditionalFormatting sqref="D459">
    <cfRule type="expression" dxfId="640" priority="815">
      <formula>$AI459="NO"</formula>
    </cfRule>
  </conditionalFormatting>
  <conditionalFormatting sqref="D458:E458">
    <cfRule type="expression" dxfId="639" priority="814">
      <formula>AI458="NO"</formula>
    </cfRule>
  </conditionalFormatting>
  <conditionalFormatting sqref="H458">
    <cfRule type="expression" dxfId="638" priority="812">
      <formula>$AL458="NO"</formula>
    </cfRule>
  </conditionalFormatting>
  <conditionalFormatting sqref="I458">
    <cfRule type="expression" dxfId="637" priority="811">
      <formula>AND($AM458="NO",I458&lt;&gt;"No aplica")</formula>
    </cfRule>
  </conditionalFormatting>
  <conditionalFormatting sqref="E458">
    <cfRule type="expression" dxfId="636" priority="810">
      <formula>AJ458="NO"</formula>
    </cfRule>
  </conditionalFormatting>
  <conditionalFormatting sqref="D458">
    <cfRule type="expression" dxfId="635" priority="809">
      <formula>$AI458="NO"</formula>
    </cfRule>
  </conditionalFormatting>
  <conditionalFormatting sqref="D457:E457">
    <cfRule type="expression" dxfId="634" priority="808">
      <formula>AI457="NO"</formula>
    </cfRule>
  </conditionalFormatting>
  <conditionalFormatting sqref="H457">
    <cfRule type="expression" dxfId="633" priority="806">
      <formula>$AL457="NO"</formula>
    </cfRule>
  </conditionalFormatting>
  <conditionalFormatting sqref="I457">
    <cfRule type="expression" dxfId="632" priority="805">
      <formula>AND($AM457="NO",I457&lt;&gt;"No aplica")</formula>
    </cfRule>
  </conditionalFormatting>
  <conditionalFormatting sqref="E457">
    <cfRule type="expression" dxfId="631" priority="804">
      <formula>AJ457="NO"</formula>
    </cfRule>
  </conditionalFormatting>
  <conditionalFormatting sqref="D457">
    <cfRule type="expression" dxfId="630" priority="803">
      <formula>$AI457="NO"</formula>
    </cfRule>
  </conditionalFormatting>
  <conditionalFormatting sqref="D455:E455">
    <cfRule type="expression" dxfId="629" priority="802">
      <formula>AI455="NO"</formula>
    </cfRule>
  </conditionalFormatting>
  <conditionalFormatting sqref="H455">
    <cfRule type="expression" dxfId="628" priority="800">
      <formula>$AL455="NO"</formula>
    </cfRule>
  </conditionalFormatting>
  <conditionalFormatting sqref="I455">
    <cfRule type="expression" dxfId="627" priority="799">
      <formula>AND($AM455="NO",I455&lt;&gt;"No aplica")</formula>
    </cfRule>
  </conditionalFormatting>
  <conditionalFormatting sqref="E455">
    <cfRule type="expression" dxfId="626" priority="798">
      <formula>AJ455="NO"</formula>
    </cfRule>
  </conditionalFormatting>
  <conditionalFormatting sqref="D455">
    <cfRule type="expression" dxfId="625" priority="797">
      <formula>$AI455="NO"</formula>
    </cfRule>
  </conditionalFormatting>
  <conditionalFormatting sqref="D454:E454">
    <cfRule type="expression" dxfId="624" priority="796">
      <formula>AI454="NO"</formula>
    </cfRule>
  </conditionalFormatting>
  <conditionalFormatting sqref="H454">
    <cfRule type="expression" dxfId="623" priority="794">
      <formula>$AL454="NO"</formula>
    </cfRule>
  </conditionalFormatting>
  <conditionalFormatting sqref="I454">
    <cfRule type="expression" dxfId="622" priority="793">
      <formula>AND($AM454="NO",I454&lt;&gt;"No aplica")</formula>
    </cfRule>
  </conditionalFormatting>
  <conditionalFormatting sqref="E454">
    <cfRule type="expression" dxfId="621" priority="792">
      <formula>AJ454="NO"</formula>
    </cfRule>
  </conditionalFormatting>
  <conditionalFormatting sqref="D454">
    <cfRule type="expression" dxfId="620" priority="791">
      <formula>$AI454="NO"</formula>
    </cfRule>
  </conditionalFormatting>
  <conditionalFormatting sqref="D453:E453">
    <cfRule type="expression" dxfId="619" priority="790">
      <formula>AI453="NO"</formula>
    </cfRule>
  </conditionalFormatting>
  <conditionalFormatting sqref="H453">
    <cfRule type="expression" dxfId="618" priority="788">
      <formula>$AL453="NO"</formula>
    </cfRule>
  </conditionalFormatting>
  <conditionalFormatting sqref="I453">
    <cfRule type="expression" dxfId="617" priority="787">
      <formula>AND($AM453="NO",I453&lt;&gt;"No aplica")</formula>
    </cfRule>
  </conditionalFormatting>
  <conditionalFormatting sqref="E453">
    <cfRule type="expression" dxfId="616" priority="786">
      <formula>AJ453="NO"</formula>
    </cfRule>
  </conditionalFormatting>
  <conditionalFormatting sqref="D453">
    <cfRule type="expression" dxfId="615" priority="785">
      <formula>$AI453="NO"</formula>
    </cfRule>
  </conditionalFormatting>
  <conditionalFormatting sqref="D452:E452">
    <cfRule type="expression" dxfId="614" priority="784">
      <formula>AI452="NO"</formula>
    </cfRule>
  </conditionalFormatting>
  <conditionalFormatting sqref="H452">
    <cfRule type="expression" dxfId="613" priority="782">
      <formula>$AL452="NO"</formula>
    </cfRule>
  </conditionalFormatting>
  <conditionalFormatting sqref="I452">
    <cfRule type="expression" dxfId="612" priority="781">
      <formula>AND($AM452="NO",I452&lt;&gt;"No aplica")</formula>
    </cfRule>
  </conditionalFormatting>
  <conditionalFormatting sqref="E452">
    <cfRule type="expression" dxfId="611" priority="780">
      <formula>AJ452="NO"</formula>
    </cfRule>
  </conditionalFormatting>
  <conditionalFormatting sqref="D452">
    <cfRule type="expression" dxfId="610" priority="779">
      <formula>$AI452="NO"</formula>
    </cfRule>
  </conditionalFormatting>
  <conditionalFormatting sqref="D451:E451">
    <cfRule type="expression" dxfId="609" priority="778">
      <formula>AI451="NO"</formula>
    </cfRule>
  </conditionalFormatting>
  <conditionalFormatting sqref="H451">
    <cfRule type="expression" dxfId="608" priority="776">
      <formula>$AL451="NO"</formula>
    </cfRule>
  </conditionalFormatting>
  <conditionalFormatting sqref="I451">
    <cfRule type="expression" dxfId="607" priority="775">
      <formula>AND($AM451="NO",I451&lt;&gt;"No aplica")</formula>
    </cfRule>
  </conditionalFormatting>
  <conditionalFormatting sqref="E451">
    <cfRule type="expression" dxfId="606" priority="774">
      <formula>AJ451="NO"</formula>
    </cfRule>
  </conditionalFormatting>
  <conditionalFormatting sqref="D451">
    <cfRule type="expression" dxfId="605" priority="773">
      <formula>$AI451="NO"</formula>
    </cfRule>
  </conditionalFormatting>
  <conditionalFormatting sqref="D450:E450">
    <cfRule type="expression" dxfId="604" priority="772">
      <formula>AI450="NO"</formula>
    </cfRule>
  </conditionalFormatting>
  <conditionalFormatting sqref="H450">
    <cfRule type="expression" dxfId="603" priority="770">
      <formula>$AL450="NO"</formula>
    </cfRule>
  </conditionalFormatting>
  <conditionalFormatting sqref="I450">
    <cfRule type="expression" dxfId="602" priority="769">
      <formula>AND($AM450="NO",I450&lt;&gt;"No aplica")</formula>
    </cfRule>
  </conditionalFormatting>
  <conditionalFormatting sqref="E450">
    <cfRule type="expression" dxfId="601" priority="768">
      <formula>AJ450="NO"</formula>
    </cfRule>
  </conditionalFormatting>
  <conditionalFormatting sqref="D450">
    <cfRule type="expression" dxfId="600" priority="767">
      <formula>$AI450="NO"</formula>
    </cfRule>
  </conditionalFormatting>
  <conditionalFormatting sqref="D471:E471">
    <cfRule type="expression" dxfId="599" priority="766">
      <formula>AI471="NO"</formula>
    </cfRule>
  </conditionalFormatting>
  <conditionalFormatting sqref="H471">
    <cfRule type="expression" dxfId="598" priority="764">
      <formula>$AL471="NO"</formula>
    </cfRule>
  </conditionalFormatting>
  <conditionalFormatting sqref="I471">
    <cfRule type="expression" dxfId="597" priority="763">
      <formula>AND($AM471="NO",I471&lt;&gt;"No aplica")</formula>
    </cfRule>
  </conditionalFormatting>
  <conditionalFormatting sqref="E471">
    <cfRule type="expression" dxfId="596" priority="762">
      <formula>AJ471="NO"</formula>
    </cfRule>
  </conditionalFormatting>
  <conditionalFormatting sqref="D471">
    <cfRule type="expression" dxfId="595" priority="761">
      <formula>$AI471="NO"</formula>
    </cfRule>
  </conditionalFormatting>
  <conditionalFormatting sqref="D470:E470">
    <cfRule type="expression" dxfId="594" priority="760">
      <formula>AI470="NO"</formula>
    </cfRule>
  </conditionalFormatting>
  <conditionalFormatting sqref="H470">
    <cfRule type="expression" dxfId="593" priority="758">
      <formula>$AL470="NO"</formula>
    </cfRule>
  </conditionalFormatting>
  <conditionalFormatting sqref="I470">
    <cfRule type="expression" dxfId="592" priority="757">
      <formula>AND($AM470="NO",I470&lt;&gt;"No aplica")</formula>
    </cfRule>
  </conditionalFormatting>
  <conditionalFormatting sqref="E470">
    <cfRule type="expression" dxfId="591" priority="756">
      <formula>AJ470="NO"</formula>
    </cfRule>
  </conditionalFormatting>
  <conditionalFormatting sqref="D470">
    <cfRule type="expression" dxfId="590" priority="755">
      <formula>$AI470="NO"</formula>
    </cfRule>
  </conditionalFormatting>
  <conditionalFormatting sqref="D469:E469">
    <cfRule type="expression" dxfId="589" priority="754">
      <formula>AI469="NO"</formula>
    </cfRule>
  </conditionalFormatting>
  <conditionalFormatting sqref="H469">
    <cfRule type="expression" dxfId="588" priority="752">
      <formula>$AL469="NO"</formula>
    </cfRule>
  </conditionalFormatting>
  <conditionalFormatting sqref="I469">
    <cfRule type="expression" dxfId="587" priority="751">
      <formula>AND($AM469="NO",I469&lt;&gt;"No aplica")</formula>
    </cfRule>
  </conditionalFormatting>
  <conditionalFormatting sqref="E469">
    <cfRule type="expression" dxfId="586" priority="750">
      <formula>AJ469="NO"</formula>
    </cfRule>
  </conditionalFormatting>
  <conditionalFormatting sqref="D469">
    <cfRule type="expression" dxfId="585" priority="749">
      <formula>$AI469="NO"</formula>
    </cfRule>
  </conditionalFormatting>
  <conditionalFormatting sqref="D467:E467">
    <cfRule type="expression" dxfId="584" priority="748">
      <formula>AI467="NO"</formula>
    </cfRule>
  </conditionalFormatting>
  <conditionalFormatting sqref="H467">
    <cfRule type="expression" dxfId="583" priority="746">
      <formula>$AL467="NO"</formula>
    </cfRule>
  </conditionalFormatting>
  <conditionalFormatting sqref="I467">
    <cfRule type="expression" dxfId="582" priority="745">
      <formula>AND($AM467="NO",I467&lt;&gt;"No aplica")</formula>
    </cfRule>
  </conditionalFormatting>
  <conditionalFormatting sqref="E467">
    <cfRule type="expression" dxfId="581" priority="744">
      <formula>AJ467="NO"</formula>
    </cfRule>
  </conditionalFormatting>
  <conditionalFormatting sqref="D467">
    <cfRule type="expression" dxfId="580" priority="743">
      <formula>$AI467="NO"</formula>
    </cfRule>
  </conditionalFormatting>
  <conditionalFormatting sqref="D466:E466">
    <cfRule type="expression" dxfId="579" priority="742">
      <formula>AI466="NO"</formula>
    </cfRule>
  </conditionalFormatting>
  <conditionalFormatting sqref="H466">
    <cfRule type="expression" dxfId="578" priority="740">
      <formula>$AL466="NO"</formula>
    </cfRule>
  </conditionalFormatting>
  <conditionalFormatting sqref="I466">
    <cfRule type="expression" dxfId="577" priority="739">
      <formula>AND($AM466="NO",I466&lt;&gt;"No aplica")</formula>
    </cfRule>
  </conditionalFormatting>
  <conditionalFormatting sqref="E466">
    <cfRule type="expression" dxfId="576" priority="738">
      <formula>AJ466="NO"</formula>
    </cfRule>
  </conditionalFormatting>
  <conditionalFormatting sqref="D466">
    <cfRule type="expression" dxfId="575" priority="737">
      <formula>$AI466="NO"</formula>
    </cfRule>
  </conditionalFormatting>
  <conditionalFormatting sqref="D465:E465">
    <cfRule type="expression" dxfId="574" priority="736">
      <formula>AI465="NO"</formula>
    </cfRule>
  </conditionalFormatting>
  <conditionalFormatting sqref="H465">
    <cfRule type="expression" dxfId="573" priority="734">
      <formula>$AL465="NO"</formula>
    </cfRule>
  </conditionalFormatting>
  <conditionalFormatting sqref="I465">
    <cfRule type="expression" dxfId="572" priority="733">
      <formula>AND($AM465="NO",I465&lt;&gt;"No aplica")</formula>
    </cfRule>
  </conditionalFormatting>
  <conditionalFormatting sqref="E465">
    <cfRule type="expression" dxfId="571" priority="732">
      <formula>AJ465="NO"</formula>
    </cfRule>
  </conditionalFormatting>
  <conditionalFormatting sqref="D465">
    <cfRule type="expression" dxfId="570" priority="731">
      <formula>$AI465="NO"</formula>
    </cfRule>
  </conditionalFormatting>
  <conditionalFormatting sqref="D463:E463">
    <cfRule type="expression" dxfId="569" priority="730">
      <formula>AI463="NO"</formula>
    </cfRule>
  </conditionalFormatting>
  <conditionalFormatting sqref="H463">
    <cfRule type="expression" dxfId="568" priority="728">
      <formula>$AL463="NO"</formula>
    </cfRule>
  </conditionalFormatting>
  <conditionalFormatting sqref="I463">
    <cfRule type="expression" dxfId="567" priority="727">
      <formula>AND($AM463="NO",I463&lt;&gt;"No aplica")</formula>
    </cfRule>
  </conditionalFormatting>
  <conditionalFormatting sqref="E463">
    <cfRule type="expression" dxfId="566" priority="726">
      <formula>AJ463="NO"</formula>
    </cfRule>
  </conditionalFormatting>
  <conditionalFormatting sqref="D463">
    <cfRule type="expression" dxfId="565" priority="725">
      <formula>$AI463="NO"</formula>
    </cfRule>
  </conditionalFormatting>
  <conditionalFormatting sqref="D462:E462">
    <cfRule type="expression" dxfId="564" priority="724">
      <formula>AI462="NO"</formula>
    </cfRule>
  </conditionalFormatting>
  <conditionalFormatting sqref="H462">
    <cfRule type="expression" dxfId="563" priority="722">
      <formula>$AL462="NO"</formula>
    </cfRule>
  </conditionalFormatting>
  <conditionalFormatting sqref="I462">
    <cfRule type="expression" dxfId="562" priority="721">
      <formula>AND($AM462="NO",I462&lt;&gt;"No aplica")</formula>
    </cfRule>
  </conditionalFormatting>
  <conditionalFormatting sqref="E462">
    <cfRule type="expression" dxfId="561" priority="720">
      <formula>AJ462="NO"</formula>
    </cfRule>
  </conditionalFormatting>
  <conditionalFormatting sqref="D462">
    <cfRule type="expression" dxfId="560" priority="719">
      <formula>$AI462="NO"</formula>
    </cfRule>
  </conditionalFormatting>
  <conditionalFormatting sqref="D461:E461">
    <cfRule type="expression" dxfId="559" priority="718">
      <formula>AI461="NO"</formula>
    </cfRule>
  </conditionalFormatting>
  <conditionalFormatting sqref="H461">
    <cfRule type="expression" dxfId="558" priority="716">
      <formula>$AL461="NO"</formula>
    </cfRule>
  </conditionalFormatting>
  <conditionalFormatting sqref="I461">
    <cfRule type="expression" dxfId="557" priority="715">
      <formula>AND($AM461="NO",I461&lt;&gt;"No aplica")</formula>
    </cfRule>
  </conditionalFormatting>
  <conditionalFormatting sqref="E461">
    <cfRule type="expression" dxfId="556" priority="714">
      <formula>AJ461="NO"</formula>
    </cfRule>
  </conditionalFormatting>
  <conditionalFormatting sqref="D461">
    <cfRule type="expression" dxfId="555" priority="713">
      <formula>$AI461="NO"</formula>
    </cfRule>
  </conditionalFormatting>
  <conditionalFormatting sqref="D485:E485">
    <cfRule type="expression" dxfId="554" priority="712">
      <formula>AI485="NO"</formula>
    </cfRule>
  </conditionalFormatting>
  <conditionalFormatting sqref="H485">
    <cfRule type="expression" dxfId="553" priority="710">
      <formula>$AL485="NO"</formula>
    </cfRule>
  </conditionalFormatting>
  <conditionalFormatting sqref="I485">
    <cfRule type="expression" dxfId="552" priority="709">
      <formula>AND($AM485="NO",I485&lt;&gt;"No aplica")</formula>
    </cfRule>
  </conditionalFormatting>
  <conditionalFormatting sqref="E485">
    <cfRule type="expression" dxfId="551" priority="708">
      <formula>AJ485="NO"</formula>
    </cfRule>
  </conditionalFormatting>
  <conditionalFormatting sqref="D485">
    <cfRule type="expression" dxfId="550" priority="707">
      <formula>$AI485="NO"</formula>
    </cfRule>
  </conditionalFormatting>
  <conditionalFormatting sqref="D484:E484">
    <cfRule type="expression" dxfId="549" priority="706">
      <formula>AI484="NO"</formula>
    </cfRule>
  </conditionalFormatting>
  <conditionalFormatting sqref="H484">
    <cfRule type="expression" dxfId="548" priority="704">
      <formula>$AL484="NO"</formula>
    </cfRule>
  </conditionalFormatting>
  <conditionalFormatting sqref="I484">
    <cfRule type="expression" dxfId="547" priority="703">
      <formula>AND($AM484="NO",I484&lt;&gt;"No aplica")</formula>
    </cfRule>
  </conditionalFormatting>
  <conditionalFormatting sqref="E484">
    <cfRule type="expression" dxfId="546" priority="702">
      <formula>AJ484="NO"</formula>
    </cfRule>
  </conditionalFormatting>
  <conditionalFormatting sqref="D484">
    <cfRule type="expression" dxfId="545" priority="701">
      <formula>$AI484="NO"</formula>
    </cfRule>
  </conditionalFormatting>
  <conditionalFormatting sqref="D483:E483">
    <cfRule type="expression" dxfId="544" priority="700">
      <formula>AI483="NO"</formula>
    </cfRule>
  </conditionalFormatting>
  <conditionalFormatting sqref="H483">
    <cfRule type="expression" dxfId="543" priority="698">
      <formula>$AL483="NO"</formula>
    </cfRule>
  </conditionalFormatting>
  <conditionalFormatting sqref="I483">
    <cfRule type="expression" dxfId="542" priority="697">
      <formula>AND($AM483="NO",I483&lt;&gt;"No aplica")</formula>
    </cfRule>
  </conditionalFormatting>
  <conditionalFormatting sqref="E483">
    <cfRule type="expression" dxfId="541" priority="696">
      <formula>AJ483="NO"</formula>
    </cfRule>
  </conditionalFormatting>
  <conditionalFormatting sqref="D483">
    <cfRule type="expression" dxfId="540" priority="695">
      <formula>$AI483="NO"</formula>
    </cfRule>
  </conditionalFormatting>
  <conditionalFormatting sqref="D482:E482">
    <cfRule type="expression" dxfId="539" priority="694">
      <formula>AI482="NO"</formula>
    </cfRule>
  </conditionalFormatting>
  <conditionalFormatting sqref="H482">
    <cfRule type="expression" dxfId="538" priority="692">
      <formula>$AL482="NO"</formula>
    </cfRule>
  </conditionalFormatting>
  <conditionalFormatting sqref="I482">
    <cfRule type="expression" dxfId="537" priority="691">
      <formula>AND($AM482="NO",I482&lt;&gt;"No aplica")</formula>
    </cfRule>
  </conditionalFormatting>
  <conditionalFormatting sqref="E482">
    <cfRule type="expression" dxfId="536" priority="690">
      <formula>AJ482="NO"</formula>
    </cfRule>
  </conditionalFormatting>
  <conditionalFormatting sqref="D482">
    <cfRule type="expression" dxfId="535" priority="689">
      <formula>$AI482="NO"</formula>
    </cfRule>
  </conditionalFormatting>
  <conditionalFormatting sqref="D481:E481">
    <cfRule type="expression" dxfId="534" priority="688">
      <formula>AI481="NO"</formula>
    </cfRule>
  </conditionalFormatting>
  <conditionalFormatting sqref="H481">
    <cfRule type="expression" dxfId="533" priority="686">
      <formula>$AL481="NO"</formula>
    </cfRule>
  </conditionalFormatting>
  <conditionalFormatting sqref="I481">
    <cfRule type="expression" dxfId="532" priority="685">
      <formula>AND($AM481="NO",I481&lt;&gt;"No aplica")</formula>
    </cfRule>
  </conditionalFormatting>
  <conditionalFormatting sqref="E481">
    <cfRule type="expression" dxfId="531" priority="684">
      <formula>AJ481="NO"</formula>
    </cfRule>
  </conditionalFormatting>
  <conditionalFormatting sqref="D481">
    <cfRule type="expression" dxfId="530" priority="683">
      <formula>$AI481="NO"</formula>
    </cfRule>
  </conditionalFormatting>
  <conditionalFormatting sqref="D480:E480">
    <cfRule type="expression" dxfId="529" priority="682">
      <formula>AI480="NO"</formula>
    </cfRule>
  </conditionalFormatting>
  <conditionalFormatting sqref="H480">
    <cfRule type="expression" dxfId="528" priority="680">
      <formula>$AL480="NO"</formula>
    </cfRule>
  </conditionalFormatting>
  <conditionalFormatting sqref="I480">
    <cfRule type="expression" dxfId="527" priority="679">
      <formula>AND($AM480="NO",I480&lt;&gt;"No aplica")</formula>
    </cfRule>
  </conditionalFormatting>
  <conditionalFormatting sqref="E480">
    <cfRule type="expression" dxfId="526" priority="678">
      <formula>AJ480="NO"</formula>
    </cfRule>
  </conditionalFormatting>
  <conditionalFormatting sqref="D480">
    <cfRule type="expression" dxfId="525" priority="677">
      <formula>$AI480="NO"</formula>
    </cfRule>
  </conditionalFormatting>
  <conditionalFormatting sqref="D479:E479">
    <cfRule type="expression" dxfId="524" priority="676">
      <formula>AI479="NO"</formula>
    </cfRule>
  </conditionalFormatting>
  <conditionalFormatting sqref="H479">
    <cfRule type="expression" dxfId="523" priority="674">
      <formula>$AL479="NO"</formula>
    </cfRule>
  </conditionalFormatting>
  <conditionalFormatting sqref="I479">
    <cfRule type="expression" dxfId="522" priority="673">
      <formula>AND($AM479="NO",I479&lt;&gt;"No aplica")</formula>
    </cfRule>
  </conditionalFormatting>
  <conditionalFormatting sqref="E479">
    <cfRule type="expression" dxfId="521" priority="672">
      <formula>AJ479="NO"</formula>
    </cfRule>
  </conditionalFormatting>
  <conditionalFormatting sqref="D479">
    <cfRule type="expression" dxfId="520" priority="671">
      <formula>$AI479="NO"</formula>
    </cfRule>
  </conditionalFormatting>
  <conditionalFormatting sqref="D478:E478">
    <cfRule type="expression" dxfId="519" priority="670">
      <formula>AI478="NO"</formula>
    </cfRule>
  </conditionalFormatting>
  <conditionalFormatting sqref="H478">
    <cfRule type="expression" dxfId="518" priority="668">
      <formula>$AL478="NO"</formula>
    </cfRule>
  </conditionalFormatting>
  <conditionalFormatting sqref="I478">
    <cfRule type="expression" dxfId="517" priority="667">
      <formula>AND($AM478="NO",I478&lt;&gt;"No aplica")</formula>
    </cfRule>
  </conditionalFormatting>
  <conditionalFormatting sqref="E478">
    <cfRule type="expression" dxfId="516" priority="666">
      <formula>AJ478="NO"</formula>
    </cfRule>
  </conditionalFormatting>
  <conditionalFormatting sqref="D478">
    <cfRule type="expression" dxfId="515" priority="665">
      <formula>$AI478="NO"</formula>
    </cfRule>
  </conditionalFormatting>
  <conditionalFormatting sqref="D477:E477">
    <cfRule type="expression" dxfId="514" priority="664">
      <formula>AI477="NO"</formula>
    </cfRule>
  </conditionalFormatting>
  <conditionalFormatting sqref="H477">
    <cfRule type="expression" dxfId="513" priority="662">
      <formula>$AL477="NO"</formula>
    </cfRule>
  </conditionalFormatting>
  <conditionalFormatting sqref="I477">
    <cfRule type="expression" dxfId="512" priority="661">
      <formula>AND($AM477="NO",I477&lt;&gt;"No aplica")</formula>
    </cfRule>
  </conditionalFormatting>
  <conditionalFormatting sqref="E477">
    <cfRule type="expression" dxfId="511" priority="660">
      <formula>AJ477="NO"</formula>
    </cfRule>
  </conditionalFormatting>
  <conditionalFormatting sqref="D477">
    <cfRule type="expression" dxfId="510" priority="659">
      <formula>$AI477="NO"</formula>
    </cfRule>
  </conditionalFormatting>
  <conditionalFormatting sqref="D476:E476">
    <cfRule type="expression" dxfId="509" priority="658">
      <formula>AI476="NO"</formula>
    </cfRule>
  </conditionalFormatting>
  <conditionalFormatting sqref="H476">
    <cfRule type="expression" dxfId="508" priority="656">
      <formula>$AL476="NO"</formula>
    </cfRule>
  </conditionalFormatting>
  <conditionalFormatting sqref="I476">
    <cfRule type="expression" dxfId="507" priority="655">
      <formula>AND($AM476="NO",I476&lt;&gt;"No aplica")</formula>
    </cfRule>
  </conditionalFormatting>
  <conditionalFormatting sqref="E476">
    <cfRule type="expression" dxfId="506" priority="654">
      <formula>AJ476="NO"</formula>
    </cfRule>
  </conditionalFormatting>
  <conditionalFormatting sqref="D476">
    <cfRule type="expression" dxfId="505" priority="653">
      <formula>$AI476="NO"</formula>
    </cfRule>
  </conditionalFormatting>
  <conditionalFormatting sqref="D475:E475">
    <cfRule type="expression" dxfId="504" priority="652">
      <formula>AI475="NO"</formula>
    </cfRule>
  </conditionalFormatting>
  <conditionalFormatting sqref="H475">
    <cfRule type="expression" dxfId="503" priority="650">
      <formula>$AL475="NO"</formula>
    </cfRule>
  </conditionalFormatting>
  <conditionalFormatting sqref="I475">
    <cfRule type="expression" dxfId="502" priority="649">
      <formula>AND($AM475="NO",I475&lt;&gt;"No aplica")</formula>
    </cfRule>
  </conditionalFormatting>
  <conditionalFormatting sqref="E475">
    <cfRule type="expression" dxfId="501" priority="648">
      <formula>AJ475="NO"</formula>
    </cfRule>
  </conditionalFormatting>
  <conditionalFormatting sqref="D475">
    <cfRule type="expression" dxfId="500" priority="647">
      <formula>$AI475="NO"</formula>
    </cfRule>
  </conditionalFormatting>
  <conditionalFormatting sqref="D474:E474">
    <cfRule type="expression" dxfId="499" priority="646">
      <formula>AI474="NO"</formula>
    </cfRule>
  </conditionalFormatting>
  <conditionalFormatting sqref="H474">
    <cfRule type="expression" dxfId="498" priority="644">
      <formula>$AL474="NO"</formula>
    </cfRule>
  </conditionalFormatting>
  <conditionalFormatting sqref="I474">
    <cfRule type="expression" dxfId="497" priority="643">
      <formula>AND($AM474="NO",I474&lt;&gt;"No aplica")</formula>
    </cfRule>
  </conditionalFormatting>
  <conditionalFormatting sqref="E474">
    <cfRule type="expression" dxfId="496" priority="642">
      <formula>AJ474="NO"</formula>
    </cfRule>
  </conditionalFormatting>
  <conditionalFormatting sqref="D474">
    <cfRule type="expression" dxfId="495" priority="641">
      <formula>$AI474="NO"</formula>
    </cfRule>
  </conditionalFormatting>
  <conditionalFormatting sqref="D473:E473">
    <cfRule type="expression" dxfId="494" priority="640">
      <formula>AI473="NO"</formula>
    </cfRule>
  </conditionalFormatting>
  <conditionalFormatting sqref="H473">
    <cfRule type="expression" dxfId="493" priority="638">
      <formula>$AL473="NO"</formula>
    </cfRule>
  </conditionalFormatting>
  <conditionalFormatting sqref="I473">
    <cfRule type="expression" dxfId="492" priority="637">
      <formula>AND($AM473="NO",I473&lt;&gt;"No aplica")</formula>
    </cfRule>
  </conditionalFormatting>
  <conditionalFormatting sqref="E473">
    <cfRule type="expression" dxfId="491" priority="636">
      <formula>AJ473="NO"</formula>
    </cfRule>
  </conditionalFormatting>
  <conditionalFormatting sqref="D473">
    <cfRule type="expression" dxfId="490" priority="635">
      <formula>$AI473="NO"</formula>
    </cfRule>
  </conditionalFormatting>
  <conditionalFormatting sqref="D497:E497">
    <cfRule type="expression" dxfId="489" priority="634">
      <formula>AI497="NO"</formula>
    </cfRule>
  </conditionalFormatting>
  <conditionalFormatting sqref="H497">
    <cfRule type="expression" dxfId="488" priority="632">
      <formula>$AL497="NO"</formula>
    </cfRule>
  </conditionalFormatting>
  <conditionalFormatting sqref="I497">
    <cfRule type="expression" dxfId="487" priority="631">
      <formula>AND($AM497="NO",I497&lt;&gt;"No aplica")</formula>
    </cfRule>
  </conditionalFormatting>
  <conditionalFormatting sqref="E497">
    <cfRule type="expression" dxfId="486" priority="630">
      <formula>AJ497="NO"</formula>
    </cfRule>
  </conditionalFormatting>
  <conditionalFormatting sqref="D497">
    <cfRule type="expression" dxfId="485" priority="629">
      <formula>$AI497="NO"</formula>
    </cfRule>
  </conditionalFormatting>
  <conditionalFormatting sqref="D496:E496">
    <cfRule type="expression" dxfId="484" priority="628">
      <formula>AI496="NO"</formula>
    </cfRule>
  </conditionalFormatting>
  <conditionalFormatting sqref="H496">
    <cfRule type="expression" dxfId="483" priority="626">
      <formula>$AL496="NO"</formula>
    </cfRule>
  </conditionalFormatting>
  <conditionalFormatting sqref="I496">
    <cfRule type="expression" dxfId="482" priority="625">
      <formula>AND($AM496="NO",I496&lt;&gt;"No aplica")</formula>
    </cfRule>
  </conditionalFormatting>
  <conditionalFormatting sqref="E496">
    <cfRule type="expression" dxfId="481" priority="624">
      <formula>AJ496="NO"</formula>
    </cfRule>
  </conditionalFormatting>
  <conditionalFormatting sqref="D496">
    <cfRule type="expression" dxfId="480" priority="623">
      <formula>$AI496="NO"</formula>
    </cfRule>
  </conditionalFormatting>
  <conditionalFormatting sqref="D495:E495">
    <cfRule type="expression" dxfId="479" priority="622">
      <formula>AI495="NO"</formula>
    </cfRule>
  </conditionalFormatting>
  <conditionalFormatting sqref="H495">
    <cfRule type="expression" dxfId="478" priority="620">
      <formula>$AL495="NO"</formula>
    </cfRule>
  </conditionalFormatting>
  <conditionalFormatting sqref="I495">
    <cfRule type="expression" dxfId="477" priority="619">
      <formula>AND($AM495="NO",I495&lt;&gt;"No aplica")</formula>
    </cfRule>
  </conditionalFormatting>
  <conditionalFormatting sqref="E495">
    <cfRule type="expression" dxfId="476" priority="618">
      <formula>AJ495="NO"</formula>
    </cfRule>
  </conditionalFormatting>
  <conditionalFormatting sqref="D495">
    <cfRule type="expression" dxfId="475" priority="617">
      <formula>$AI495="NO"</formula>
    </cfRule>
  </conditionalFormatting>
  <conditionalFormatting sqref="D494:E494">
    <cfRule type="expression" dxfId="474" priority="616">
      <formula>AI494="NO"</formula>
    </cfRule>
  </conditionalFormatting>
  <conditionalFormatting sqref="H494">
    <cfRule type="expression" dxfId="473" priority="614">
      <formula>$AL494="NO"</formula>
    </cfRule>
  </conditionalFormatting>
  <conditionalFormatting sqref="I494">
    <cfRule type="expression" dxfId="472" priority="613">
      <formula>AND($AM494="NO",I494&lt;&gt;"No aplica")</formula>
    </cfRule>
  </conditionalFormatting>
  <conditionalFormatting sqref="E494">
    <cfRule type="expression" dxfId="471" priority="612">
      <formula>AJ494="NO"</formula>
    </cfRule>
  </conditionalFormatting>
  <conditionalFormatting sqref="D494">
    <cfRule type="expression" dxfId="470" priority="611">
      <formula>$AI494="NO"</formula>
    </cfRule>
  </conditionalFormatting>
  <conditionalFormatting sqref="D493:E493">
    <cfRule type="expression" dxfId="469" priority="610">
      <formula>AI493="NO"</formula>
    </cfRule>
  </conditionalFormatting>
  <conditionalFormatting sqref="H493">
    <cfRule type="expression" dxfId="468" priority="608">
      <formula>$AL493="NO"</formula>
    </cfRule>
  </conditionalFormatting>
  <conditionalFormatting sqref="I493">
    <cfRule type="expression" dxfId="467" priority="607">
      <formula>AND($AM493="NO",I493&lt;&gt;"No aplica")</formula>
    </cfRule>
  </conditionalFormatting>
  <conditionalFormatting sqref="E493">
    <cfRule type="expression" dxfId="466" priority="606">
      <formula>AJ493="NO"</formula>
    </cfRule>
  </conditionalFormatting>
  <conditionalFormatting sqref="D493">
    <cfRule type="expression" dxfId="465" priority="605">
      <formula>$AI493="NO"</formula>
    </cfRule>
  </conditionalFormatting>
  <conditionalFormatting sqref="D492:E492">
    <cfRule type="expression" dxfId="464" priority="604">
      <formula>AI492="NO"</formula>
    </cfRule>
  </conditionalFormatting>
  <conditionalFormatting sqref="H492">
    <cfRule type="expression" dxfId="463" priority="602">
      <formula>$AL492="NO"</formula>
    </cfRule>
  </conditionalFormatting>
  <conditionalFormatting sqref="I492">
    <cfRule type="expression" dxfId="462" priority="601">
      <formula>AND($AM492="NO",I492&lt;&gt;"No aplica")</formula>
    </cfRule>
  </conditionalFormatting>
  <conditionalFormatting sqref="E492">
    <cfRule type="expression" dxfId="461" priority="600">
      <formula>AJ492="NO"</formula>
    </cfRule>
  </conditionalFormatting>
  <conditionalFormatting sqref="D492">
    <cfRule type="expression" dxfId="460" priority="599">
      <formula>$AI492="NO"</formula>
    </cfRule>
  </conditionalFormatting>
  <conditionalFormatting sqref="D491:E491">
    <cfRule type="expression" dxfId="459" priority="598">
      <formula>AI491="NO"</formula>
    </cfRule>
  </conditionalFormatting>
  <conditionalFormatting sqref="H491">
    <cfRule type="expression" dxfId="458" priority="596">
      <formula>$AL491="NO"</formula>
    </cfRule>
  </conditionalFormatting>
  <conditionalFormatting sqref="I491">
    <cfRule type="expression" dxfId="457" priority="595">
      <formula>AND($AM491="NO",I491&lt;&gt;"No aplica")</formula>
    </cfRule>
  </conditionalFormatting>
  <conditionalFormatting sqref="E491">
    <cfRule type="expression" dxfId="456" priority="594">
      <formula>AJ491="NO"</formula>
    </cfRule>
  </conditionalFormatting>
  <conditionalFormatting sqref="D491">
    <cfRule type="expression" dxfId="455" priority="593">
      <formula>$AI491="NO"</formula>
    </cfRule>
  </conditionalFormatting>
  <conditionalFormatting sqref="D490:E490">
    <cfRule type="expression" dxfId="454" priority="592">
      <formula>AI490="NO"</formula>
    </cfRule>
  </conditionalFormatting>
  <conditionalFormatting sqref="H490">
    <cfRule type="expression" dxfId="453" priority="590">
      <formula>$AL490="NO"</formula>
    </cfRule>
  </conditionalFormatting>
  <conditionalFormatting sqref="I490">
    <cfRule type="expression" dxfId="452" priority="589">
      <formula>AND($AM490="NO",I490&lt;&gt;"No aplica")</formula>
    </cfRule>
  </conditionalFormatting>
  <conditionalFormatting sqref="E490">
    <cfRule type="expression" dxfId="451" priority="588">
      <formula>AJ490="NO"</formula>
    </cfRule>
  </conditionalFormatting>
  <conditionalFormatting sqref="D490">
    <cfRule type="expression" dxfId="450" priority="587">
      <formula>$AI490="NO"</formula>
    </cfRule>
  </conditionalFormatting>
  <conditionalFormatting sqref="D489:E489">
    <cfRule type="expression" dxfId="449" priority="586">
      <formula>AI489="NO"</formula>
    </cfRule>
  </conditionalFormatting>
  <conditionalFormatting sqref="H489">
    <cfRule type="expression" dxfId="448" priority="584">
      <formula>$AL489="NO"</formula>
    </cfRule>
  </conditionalFormatting>
  <conditionalFormatting sqref="I489">
    <cfRule type="expression" dxfId="447" priority="583">
      <formula>AND($AM489="NO",I489&lt;&gt;"No aplica")</formula>
    </cfRule>
  </conditionalFormatting>
  <conditionalFormatting sqref="E489">
    <cfRule type="expression" dxfId="446" priority="582">
      <formula>AJ489="NO"</formula>
    </cfRule>
  </conditionalFormatting>
  <conditionalFormatting sqref="D489">
    <cfRule type="expression" dxfId="445" priority="581">
      <formula>$AI489="NO"</formula>
    </cfRule>
  </conditionalFormatting>
  <conditionalFormatting sqref="D488:E488">
    <cfRule type="expression" dxfId="444" priority="580">
      <formula>AI488="NO"</formula>
    </cfRule>
  </conditionalFormatting>
  <conditionalFormatting sqref="H488">
    <cfRule type="expression" dxfId="443" priority="578">
      <formula>$AL488="NO"</formula>
    </cfRule>
  </conditionalFormatting>
  <conditionalFormatting sqref="I488">
    <cfRule type="expression" dxfId="442" priority="577">
      <formula>AND($AM488="NO",I488&lt;&gt;"No aplica")</formula>
    </cfRule>
  </conditionalFormatting>
  <conditionalFormatting sqref="E488">
    <cfRule type="expression" dxfId="441" priority="576">
      <formula>AJ488="NO"</formula>
    </cfRule>
  </conditionalFormatting>
  <conditionalFormatting sqref="D488">
    <cfRule type="expression" dxfId="440" priority="575">
      <formula>$AI488="NO"</formula>
    </cfRule>
  </conditionalFormatting>
  <conditionalFormatting sqref="D487:E487">
    <cfRule type="expression" dxfId="439" priority="574">
      <formula>AI487="NO"</formula>
    </cfRule>
  </conditionalFormatting>
  <conditionalFormatting sqref="H487">
    <cfRule type="expression" dxfId="438" priority="572">
      <formula>$AL487="NO"</formula>
    </cfRule>
  </conditionalFormatting>
  <conditionalFormatting sqref="I487">
    <cfRule type="expression" dxfId="437" priority="571">
      <formula>AND($AM487="NO",I487&lt;&gt;"No aplica")</formula>
    </cfRule>
  </conditionalFormatting>
  <conditionalFormatting sqref="E487">
    <cfRule type="expression" dxfId="436" priority="570">
      <formula>AJ487="NO"</formula>
    </cfRule>
  </conditionalFormatting>
  <conditionalFormatting sqref="D487">
    <cfRule type="expression" dxfId="435" priority="569">
      <formula>$AI487="NO"</formula>
    </cfRule>
  </conditionalFormatting>
  <conditionalFormatting sqref="D505:E505">
    <cfRule type="expression" dxfId="434" priority="568">
      <formula>AI505="NO"</formula>
    </cfRule>
  </conditionalFormatting>
  <conditionalFormatting sqref="H505">
    <cfRule type="expression" dxfId="433" priority="566">
      <formula>$AL505="NO"</formula>
    </cfRule>
  </conditionalFormatting>
  <conditionalFormatting sqref="I505">
    <cfRule type="expression" dxfId="432" priority="565">
      <formula>AND($AM505="NO",I505&lt;&gt;"No aplica")</formula>
    </cfRule>
  </conditionalFormatting>
  <conditionalFormatting sqref="E505">
    <cfRule type="expression" dxfId="431" priority="564">
      <formula>AJ505="NO"</formula>
    </cfRule>
  </conditionalFormatting>
  <conditionalFormatting sqref="D505">
    <cfRule type="expression" dxfId="430" priority="563">
      <formula>$AI505="NO"</formula>
    </cfRule>
  </conditionalFormatting>
  <conditionalFormatting sqref="D504:E504">
    <cfRule type="expression" dxfId="429" priority="562">
      <formula>AI504="NO"</formula>
    </cfRule>
  </conditionalFormatting>
  <conditionalFormatting sqref="H504">
    <cfRule type="expression" dxfId="428" priority="560">
      <formula>$AL504="NO"</formula>
    </cfRule>
  </conditionalFormatting>
  <conditionalFormatting sqref="I504">
    <cfRule type="expression" dxfId="427" priority="559">
      <formula>AND($AM504="NO",I504&lt;&gt;"No aplica")</formula>
    </cfRule>
  </conditionalFormatting>
  <conditionalFormatting sqref="E504">
    <cfRule type="expression" dxfId="426" priority="558">
      <formula>AJ504="NO"</formula>
    </cfRule>
  </conditionalFormatting>
  <conditionalFormatting sqref="D504">
    <cfRule type="expression" dxfId="425" priority="557">
      <formula>$AI504="NO"</formula>
    </cfRule>
  </conditionalFormatting>
  <conditionalFormatting sqref="D503:E503">
    <cfRule type="expression" dxfId="424" priority="556">
      <formula>AI503="NO"</formula>
    </cfRule>
  </conditionalFormatting>
  <conditionalFormatting sqref="H503">
    <cfRule type="expression" dxfId="423" priority="554">
      <formula>$AL503="NO"</formula>
    </cfRule>
  </conditionalFormatting>
  <conditionalFormatting sqref="I503">
    <cfRule type="expression" dxfId="422" priority="553">
      <formula>AND($AM503="NO",I503&lt;&gt;"No aplica")</formula>
    </cfRule>
  </conditionalFormatting>
  <conditionalFormatting sqref="E503">
    <cfRule type="expression" dxfId="421" priority="552">
      <formula>AJ503="NO"</formula>
    </cfRule>
  </conditionalFormatting>
  <conditionalFormatting sqref="D503">
    <cfRule type="expression" dxfId="420" priority="551">
      <formula>$AI503="NO"</formula>
    </cfRule>
  </conditionalFormatting>
  <conditionalFormatting sqref="D502:E502">
    <cfRule type="expression" dxfId="419" priority="550">
      <formula>AI502="NO"</formula>
    </cfRule>
  </conditionalFormatting>
  <conditionalFormatting sqref="H502">
    <cfRule type="expression" dxfId="418" priority="548">
      <formula>$AL502="NO"</formula>
    </cfRule>
  </conditionalFormatting>
  <conditionalFormatting sqref="I502">
    <cfRule type="expression" dxfId="417" priority="547">
      <formula>AND($AM502="NO",I502&lt;&gt;"No aplica")</formula>
    </cfRule>
  </conditionalFormatting>
  <conditionalFormatting sqref="E502">
    <cfRule type="expression" dxfId="416" priority="546">
      <formula>AJ502="NO"</formula>
    </cfRule>
  </conditionalFormatting>
  <conditionalFormatting sqref="D502">
    <cfRule type="expression" dxfId="415" priority="545">
      <formula>$AI502="NO"</formula>
    </cfRule>
  </conditionalFormatting>
  <conditionalFormatting sqref="D501:E501">
    <cfRule type="expression" dxfId="414" priority="544">
      <formula>AI501="NO"</formula>
    </cfRule>
  </conditionalFormatting>
  <conditionalFormatting sqref="H501">
    <cfRule type="expression" dxfId="413" priority="542">
      <formula>$AL501="NO"</formula>
    </cfRule>
  </conditionalFormatting>
  <conditionalFormatting sqref="I501">
    <cfRule type="expression" dxfId="412" priority="541">
      <formula>AND($AM501="NO",I501&lt;&gt;"No aplica")</formula>
    </cfRule>
  </conditionalFormatting>
  <conditionalFormatting sqref="E501">
    <cfRule type="expression" dxfId="411" priority="540">
      <formula>AJ501="NO"</formula>
    </cfRule>
  </conditionalFormatting>
  <conditionalFormatting sqref="D501">
    <cfRule type="expression" dxfId="410" priority="539">
      <formula>$AI501="NO"</formula>
    </cfRule>
  </conditionalFormatting>
  <conditionalFormatting sqref="D500:E500">
    <cfRule type="expression" dxfId="409" priority="538">
      <formula>AI500="NO"</formula>
    </cfRule>
  </conditionalFormatting>
  <conditionalFormatting sqref="H500">
    <cfRule type="expression" dxfId="408" priority="536">
      <formula>$AL500="NO"</formula>
    </cfRule>
  </conditionalFormatting>
  <conditionalFormatting sqref="I500">
    <cfRule type="expression" dxfId="407" priority="535">
      <formula>AND($AM500="NO",I500&lt;&gt;"No aplica")</formula>
    </cfRule>
  </conditionalFormatting>
  <conditionalFormatting sqref="E500">
    <cfRule type="expression" dxfId="406" priority="534">
      <formula>AJ500="NO"</formula>
    </cfRule>
  </conditionalFormatting>
  <conditionalFormatting sqref="D500">
    <cfRule type="expression" dxfId="405" priority="533">
      <formula>$AI500="NO"</formula>
    </cfRule>
  </conditionalFormatting>
  <conditionalFormatting sqref="D499:E499">
    <cfRule type="expression" dxfId="404" priority="532">
      <formula>AI499="NO"</formula>
    </cfRule>
  </conditionalFormatting>
  <conditionalFormatting sqref="H499">
    <cfRule type="expression" dxfId="403" priority="530">
      <formula>$AL499="NO"</formula>
    </cfRule>
  </conditionalFormatting>
  <conditionalFormatting sqref="I499">
    <cfRule type="expression" dxfId="402" priority="529">
      <formula>AND($AM499="NO",I499&lt;&gt;"No aplica")</formula>
    </cfRule>
  </conditionalFormatting>
  <conditionalFormatting sqref="E499">
    <cfRule type="expression" dxfId="401" priority="528">
      <formula>AJ499="NO"</formula>
    </cfRule>
  </conditionalFormatting>
  <conditionalFormatting sqref="D499">
    <cfRule type="expression" dxfId="400" priority="527">
      <formula>$AI499="NO"</formula>
    </cfRule>
  </conditionalFormatting>
  <conditionalFormatting sqref="D498:E498">
    <cfRule type="expression" dxfId="399" priority="526">
      <formula>AI498="NO"</formula>
    </cfRule>
  </conditionalFormatting>
  <conditionalFormatting sqref="H498">
    <cfRule type="expression" dxfId="398" priority="524">
      <formula>$AL498="NO"</formula>
    </cfRule>
  </conditionalFormatting>
  <conditionalFormatting sqref="I498">
    <cfRule type="expression" dxfId="397" priority="523">
      <formula>AND($AM498="NO",I498&lt;&gt;"No aplica")</formula>
    </cfRule>
  </conditionalFormatting>
  <conditionalFormatting sqref="E498">
    <cfRule type="expression" dxfId="396" priority="522">
      <formula>AJ498="NO"</formula>
    </cfRule>
  </conditionalFormatting>
  <conditionalFormatting sqref="D498">
    <cfRule type="expression" dxfId="395" priority="521">
      <formula>$AI498="NO"</formula>
    </cfRule>
  </conditionalFormatting>
  <conditionalFormatting sqref="D527:E527">
    <cfRule type="expression" dxfId="394" priority="520">
      <formula>AI527="NO"</formula>
    </cfRule>
  </conditionalFormatting>
  <conditionalFormatting sqref="H527">
    <cfRule type="expression" dxfId="393" priority="518">
      <formula>$AL527="NO"</formula>
    </cfRule>
  </conditionalFormatting>
  <conditionalFormatting sqref="I527">
    <cfRule type="expression" dxfId="392" priority="517">
      <formula>AND($AM527="NO",I527&lt;&gt;"No aplica")</formula>
    </cfRule>
  </conditionalFormatting>
  <conditionalFormatting sqref="E527">
    <cfRule type="expression" dxfId="391" priority="516">
      <formula>AJ527="NO"</formula>
    </cfRule>
  </conditionalFormatting>
  <conditionalFormatting sqref="D527">
    <cfRule type="expression" dxfId="390" priority="515">
      <formula>$AI527="NO"</formula>
    </cfRule>
  </conditionalFormatting>
  <conditionalFormatting sqref="D516:E516">
    <cfRule type="expression" dxfId="389" priority="514">
      <formula>AI516="NO"</formula>
    </cfRule>
  </conditionalFormatting>
  <conditionalFormatting sqref="H516">
    <cfRule type="expression" dxfId="388" priority="512">
      <formula>$AL516="NO"</formula>
    </cfRule>
  </conditionalFormatting>
  <conditionalFormatting sqref="I516">
    <cfRule type="expression" dxfId="387" priority="511">
      <formula>AND($AM516="NO",I516&lt;&gt;"No aplica")</formula>
    </cfRule>
  </conditionalFormatting>
  <conditionalFormatting sqref="E516">
    <cfRule type="expression" dxfId="386" priority="510">
      <formula>AJ516="NO"</formula>
    </cfRule>
  </conditionalFormatting>
  <conditionalFormatting sqref="D516">
    <cfRule type="expression" dxfId="385" priority="509">
      <formula>$AI516="NO"</formula>
    </cfRule>
  </conditionalFormatting>
  <conditionalFormatting sqref="D515:E515">
    <cfRule type="expression" dxfId="384" priority="508">
      <formula>AI515="NO"</formula>
    </cfRule>
  </conditionalFormatting>
  <conditionalFormatting sqref="H515">
    <cfRule type="expression" dxfId="383" priority="506">
      <formula>$AL515="NO"</formula>
    </cfRule>
  </conditionalFormatting>
  <conditionalFormatting sqref="I515">
    <cfRule type="expression" dxfId="382" priority="505">
      <formula>AND($AM515="NO",I515&lt;&gt;"No aplica")</formula>
    </cfRule>
  </conditionalFormatting>
  <conditionalFormatting sqref="E515">
    <cfRule type="expression" dxfId="381" priority="504">
      <formula>AJ515="NO"</formula>
    </cfRule>
  </conditionalFormatting>
  <conditionalFormatting sqref="D515">
    <cfRule type="expression" dxfId="380" priority="503">
      <formula>$AI515="NO"</formula>
    </cfRule>
  </conditionalFormatting>
  <conditionalFormatting sqref="D514:E514">
    <cfRule type="expression" dxfId="379" priority="502">
      <formula>AI514="NO"</formula>
    </cfRule>
  </conditionalFormatting>
  <conditionalFormatting sqref="H514">
    <cfRule type="expression" dxfId="378" priority="500">
      <formula>$AL514="NO"</formula>
    </cfRule>
  </conditionalFormatting>
  <conditionalFormatting sqref="I514">
    <cfRule type="expression" dxfId="377" priority="499">
      <formula>AND($AM514="NO",I514&lt;&gt;"No aplica")</formula>
    </cfRule>
  </conditionalFormatting>
  <conditionalFormatting sqref="E514">
    <cfRule type="expression" dxfId="376" priority="498">
      <formula>AJ514="NO"</formula>
    </cfRule>
  </conditionalFormatting>
  <conditionalFormatting sqref="D514">
    <cfRule type="expression" dxfId="375" priority="497">
      <formula>$AI514="NO"</formula>
    </cfRule>
  </conditionalFormatting>
  <conditionalFormatting sqref="D513:E513">
    <cfRule type="expression" dxfId="374" priority="496">
      <formula>AI513="NO"</formula>
    </cfRule>
  </conditionalFormatting>
  <conditionalFormatting sqref="H513">
    <cfRule type="expression" dxfId="373" priority="494">
      <formula>$AL513="NO"</formula>
    </cfRule>
  </conditionalFormatting>
  <conditionalFormatting sqref="I513">
    <cfRule type="expression" dxfId="372" priority="493">
      <formula>AND($AM513="NO",I513&lt;&gt;"No aplica")</formula>
    </cfRule>
  </conditionalFormatting>
  <conditionalFormatting sqref="E513">
    <cfRule type="expression" dxfId="371" priority="492">
      <formula>AJ513="NO"</formula>
    </cfRule>
  </conditionalFormatting>
  <conditionalFormatting sqref="D513">
    <cfRule type="expression" dxfId="370" priority="491">
      <formula>$AI513="NO"</formula>
    </cfRule>
  </conditionalFormatting>
  <conditionalFormatting sqref="D512:E512">
    <cfRule type="expression" dxfId="369" priority="490">
      <formula>AI512="NO"</formula>
    </cfRule>
  </conditionalFormatting>
  <conditionalFormatting sqref="H512">
    <cfRule type="expression" dxfId="368" priority="488">
      <formula>$AL512="NO"</formula>
    </cfRule>
  </conditionalFormatting>
  <conditionalFormatting sqref="I512">
    <cfRule type="expression" dxfId="367" priority="487">
      <formula>AND($AM512="NO",I512&lt;&gt;"No aplica")</formula>
    </cfRule>
  </conditionalFormatting>
  <conditionalFormatting sqref="E512">
    <cfRule type="expression" dxfId="366" priority="486">
      <formula>AJ512="NO"</formula>
    </cfRule>
  </conditionalFormatting>
  <conditionalFormatting sqref="D512">
    <cfRule type="expression" dxfId="365" priority="485">
      <formula>$AI512="NO"</formula>
    </cfRule>
  </conditionalFormatting>
  <conditionalFormatting sqref="D511:E511">
    <cfRule type="expression" dxfId="364" priority="484">
      <formula>AI511="NO"</formula>
    </cfRule>
  </conditionalFormatting>
  <conditionalFormatting sqref="H511">
    <cfRule type="expression" dxfId="363" priority="482">
      <formula>$AL511="NO"</formula>
    </cfRule>
  </conditionalFormatting>
  <conditionalFormatting sqref="I511">
    <cfRule type="expression" dxfId="362" priority="481">
      <formula>AND($AM511="NO",I511&lt;&gt;"No aplica")</formula>
    </cfRule>
  </conditionalFormatting>
  <conditionalFormatting sqref="E511">
    <cfRule type="expression" dxfId="361" priority="480">
      <formula>AJ511="NO"</formula>
    </cfRule>
  </conditionalFormatting>
  <conditionalFormatting sqref="D511">
    <cfRule type="expression" dxfId="360" priority="479">
      <formula>$AI511="NO"</formula>
    </cfRule>
  </conditionalFormatting>
  <conditionalFormatting sqref="D510:E510">
    <cfRule type="expression" dxfId="359" priority="478">
      <formula>AI510="NO"</formula>
    </cfRule>
  </conditionalFormatting>
  <conditionalFormatting sqref="H510">
    <cfRule type="expression" dxfId="358" priority="476">
      <formula>$AL510="NO"</formula>
    </cfRule>
  </conditionalFormatting>
  <conditionalFormatting sqref="I510">
    <cfRule type="expression" dxfId="357" priority="475">
      <formula>AND($AM510="NO",I510&lt;&gt;"No aplica")</formula>
    </cfRule>
  </conditionalFormatting>
  <conditionalFormatting sqref="E510">
    <cfRule type="expression" dxfId="356" priority="474">
      <formula>AJ510="NO"</formula>
    </cfRule>
  </conditionalFormatting>
  <conditionalFormatting sqref="D510">
    <cfRule type="expression" dxfId="355" priority="473">
      <formula>$AI510="NO"</formula>
    </cfRule>
  </conditionalFormatting>
  <conditionalFormatting sqref="D509:E509">
    <cfRule type="expression" dxfId="354" priority="472">
      <formula>AI509="NO"</formula>
    </cfRule>
  </conditionalFormatting>
  <conditionalFormatting sqref="H509">
    <cfRule type="expression" dxfId="353" priority="470">
      <formula>$AL509="NO"</formula>
    </cfRule>
  </conditionalFormatting>
  <conditionalFormatting sqref="I509">
    <cfRule type="expression" dxfId="352" priority="469">
      <formula>AND($AM509="NO",I509&lt;&gt;"No aplica")</formula>
    </cfRule>
  </conditionalFormatting>
  <conditionalFormatting sqref="E509">
    <cfRule type="expression" dxfId="351" priority="468">
      <formula>AJ509="NO"</formula>
    </cfRule>
  </conditionalFormatting>
  <conditionalFormatting sqref="D509">
    <cfRule type="expression" dxfId="350" priority="467">
      <formula>$AI509="NO"</formula>
    </cfRule>
  </conditionalFormatting>
  <conditionalFormatting sqref="D508:E508">
    <cfRule type="expression" dxfId="349" priority="466">
      <formula>AI508="NO"</formula>
    </cfRule>
  </conditionalFormatting>
  <conditionalFormatting sqref="H508">
    <cfRule type="expression" dxfId="348" priority="464">
      <formula>$AL508="NO"</formula>
    </cfRule>
  </conditionalFormatting>
  <conditionalFormatting sqref="I508">
    <cfRule type="expression" dxfId="347" priority="463">
      <formula>AND($AM508="NO",I508&lt;&gt;"No aplica")</formula>
    </cfRule>
  </conditionalFormatting>
  <conditionalFormatting sqref="E508">
    <cfRule type="expression" dxfId="346" priority="462">
      <formula>AJ508="NO"</formula>
    </cfRule>
  </conditionalFormatting>
  <conditionalFormatting sqref="D508">
    <cfRule type="expression" dxfId="345" priority="461">
      <formula>$AI508="NO"</formula>
    </cfRule>
  </conditionalFormatting>
  <conditionalFormatting sqref="D507:E507">
    <cfRule type="expression" dxfId="344" priority="460">
      <formula>AI507="NO"</formula>
    </cfRule>
  </conditionalFormatting>
  <conditionalFormatting sqref="H507">
    <cfRule type="expression" dxfId="343" priority="458">
      <formula>$AL507="NO"</formula>
    </cfRule>
  </conditionalFormatting>
  <conditionalFormatting sqref="I507">
    <cfRule type="expression" dxfId="342" priority="457">
      <formula>AND($AM507="NO",I507&lt;&gt;"No aplica")</formula>
    </cfRule>
  </conditionalFormatting>
  <conditionalFormatting sqref="E507">
    <cfRule type="expression" dxfId="341" priority="456">
      <formula>AJ507="NO"</formula>
    </cfRule>
  </conditionalFormatting>
  <conditionalFormatting sqref="D507">
    <cfRule type="expression" dxfId="340" priority="455">
      <formula>$AI507="NO"</formula>
    </cfRule>
  </conditionalFormatting>
  <conditionalFormatting sqref="D506:E506">
    <cfRule type="expression" dxfId="339" priority="454">
      <formula>AI506="NO"</formula>
    </cfRule>
  </conditionalFormatting>
  <conditionalFormatting sqref="H506">
    <cfRule type="expression" dxfId="338" priority="452">
      <formula>$AL506="NO"</formula>
    </cfRule>
  </conditionalFormatting>
  <conditionalFormatting sqref="I506">
    <cfRule type="expression" dxfId="337" priority="451">
      <formula>AND($AM506="NO",I506&lt;&gt;"No aplica")</formula>
    </cfRule>
  </conditionalFormatting>
  <conditionalFormatting sqref="E506">
    <cfRule type="expression" dxfId="336" priority="450">
      <formula>AJ506="NO"</formula>
    </cfRule>
  </conditionalFormatting>
  <conditionalFormatting sqref="D506">
    <cfRule type="expression" dxfId="335" priority="449">
      <formula>$AI506="NO"</formula>
    </cfRule>
  </conditionalFormatting>
  <conditionalFormatting sqref="D526:E526">
    <cfRule type="expression" dxfId="334" priority="448">
      <formula>AI526="NO"</formula>
    </cfRule>
  </conditionalFormatting>
  <conditionalFormatting sqref="H526">
    <cfRule type="expression" dxfId="333" priority="446">
      <formula>$AL526="NO"</formula>
    </cfRule>
  </conditionalFormatting>
  <conditionalFormatting sqref="I526">
    <cfRule type="expression" dxfId="332" priority="445">
      <formula>AND($AM526="NO",I526&lt;&gt;"No aplica")</formula>
    </cfRule>
  </conditionalFormatting>
  <conditionalFormatting sqref="E526">
    <cfRule type="expression" dxfId="331" priority="444">
      <formula>AJ526="NO"</formula>
    </cfRule>
  </conditionalFormatting>
  <conditionalFormatting sqref="D526">
    <cfRule type="expression" dxfId="330" priority="443">
      <formula>$AI526="NO"</formula>
    </cfRule>
  </conditionalFormatting>
  <conditionalFormatting sqref="D525:E525">
    <cfRule type="expression" dxfId="329" priority="442">
      <formula>AI525="NO"</formula>
    </cfRule>
  </conditionalFormatting>
  <conditionalFormatting sqref="H525">
    <cfRule type="expression" dxfId="328" priority="440">
      <formula>$AL525="NO"</formula>
    </cfRule>
  </conditionalFormatting>
  <conditionalFormatting sqref="I525">
    <cfRule type="expression" dxfId="327" priority="439">
      <formula>AND($AM525="NO",I525&lt;&gt;"No aplica")</formula>
    </cfRule>
  </conditionalFormatting>
  <conditionalFormatting sqref="E525">
    <cfRule type="expression" dxfId="326" priority="438">
      <formula>AJ525="NO"</formula>
    </cfRule>
  </conditionalFormatting>
  <conditionalFormatting sqref="D525">
    <cfRule type="expression" dxfId="325" priority="437">
      <formula>$AI525="NO"</formula>
    </cfRule>
  </conditionalFormatting>
  <conditionalFormatting sqref="D524:E524">
    <cfRule type="expression" dxfId="324" priority="436">
      <formula>AI524="NO"</formula>
    </cfRule>
  </conditionalFormatting>
  <conditionalFormatting sqref="H524">
    <cfRule type="expression" dxfId="323" priority="434">
      <formula>$AL524="NO"</formula>
    </cfRule>
  </conditionalFormatting>
  <conditionalFormatting sqref="I524">
    <cfRule type="expression" dxfId="322" priority="433">
      <formula>AND($AM524="NO",I524&lt;&gt;"No aplica")</formula>
    </cfRule>
  </conditionalFormatting>
  <conditionalFormatting sqref="E524">
    <cfRule type="expression" dxfId="321" priority="432">
      <formula>AJ524="NO"</formula>
    </cfRule>
  </conditionalFormatting>
  <conditionalFormatting sqref="D524">
    <cfRule type="expression" dxfId="320" priority="431">
      <formula>$AI524="NO"</formula>
    </cfRule>
  </conditionalFormatting>
  <conditionalFormatting sqref="D523:E523">
    <cfRule type="expression" dxfId="319" priority="430">
      <formula>AI523="NO"</formula>
    </cfRule>
  </conditionalFormatting>
  <conditionalFormatting sqref="H523">
    <cfRule type="expression" dxfId="318" priority="428">
      <formula>$AL523="NO"</formula>
    </cfRule>
  </conditionalFormatting>
  <conditionalFormatting sqref="I523">
    <cfRule type="expression" dxfId="317" priority="427">
      <formula>AND($AM523="NO",I523&lt;&gt;"No aplica")</formula>
    </cfRule>
  </conditionalFormatting>
  <conditionalFormatting sqref="E523">
    <cfRule type="expression" dxfId="316" priority="426">
      <formula>AJ523="NO"</formula>
    </cfRule>
  </conditionalFormatting>
  <conditionalFormatting sqref="D523">
    <cfRule type="expression" dxfId="315" priority="425">
      <formula>$AI523="NO"</formula>
    </cfRule>
  </conditionalFormatting>
  <conditionalFormatting sqref="D522:E522">
    <cfRule type="expression" dxfId="314" priority="424">
      <formula>AI522="NO"</formula>
    </cfRule>
  </conditionalFormatting>
  <conditionalFormatting sqref="H522">
    <cfRule type="expression" dxfId="313" priority="422">
      <formula>$AL522="NO"</formula>
    </cfRule>
  </conditionalFormatting>
  <conditionalFormatting sqref="I522">
    <cfRule type="expression" dxfId="312" priority="421">
      <formula>AND($AM522="NO",I522&lt;&gt;"No aplica")</formula>
    </cfRule>
  </conditionalFormatting>
  <conditionalFormatting sqref="E522">
    <cfRule type="expression" dxfId="311" priority="420">
      <formula>AJ522="NO"</formula>
    </cfRule>
  </conditionalFormatting>
  <conditionalFormatting sqref="D522">
    <cfRule type="expression" dxfId="310" priority="419">
      <formula>$AI522="NO"</formula>
    </cfRule>
  </conditionalFormatting>
  <conditionalFormatting sqref="D521:E521">
    <cfRule type="expression" dxfId="309" priority="418">
      <formula>AI521="NO"</formula>
    </cfRule>
  </conditionalFormatting>
  <conditionalFormatting sqref="H521">
    <cfRule type="expression" dxfId="308" priority="416">
      <formula>$AL521="NO"</formula>
    </cfRule>
  </conditionalFormatting>
  <conditionalFormatting sqref="I521">
    <cfRule type="expression" dxfId="307" priority="415">
      <formula>AND($AM521="NO",I521&lt;&gt;"No aplica")</formula>
    </cfRule>
  </conditionalFormatting>
  <conditionalFormatting sqref="E521">
    <cfRule type="expression" dxfId="306" priority="414">
      <formula>AJ521="NO"</formula>
    </cfRule>
  </conditionalFormatting>
  <conditionalFormatting sqref="D521">
    <cfRule type="expression" dxfId="305" priority="413">
      <formula>$AI521="NO"</formula>
    </cfRule>
  </conditionalFormatting>
  <conditionalFormatting sqref="D520:E520">
    <cfRule type="expression" dxfId="304" priority="412">
      <formula>AI520="NO"</formula>
    </cfRule>
  </conditionalFormatting>
  <conditionalFormatting sqref="H520">
    <cfRule type="expression" dxfId="303" priority="410">
      <formula>$AL520="NO"</formula>
    </cfRule>
  </conditionalFormatting>
  <conditionalFormatting sqref="I520">
    <cfRule type="expression" dxfId="302" priority="409">
      <formula>AND($AM520="NO",I520&lt;&gt;"No aplica")</formula>
    </cfRule>
  </conditionalFormatting>
  <conditionalFormatting sqref="E520">
    <cfRule type="expression" dxfId="301" priority="408">
      <formula>AJ520="NO"</formula>
    </cfRule>
  </conditionalFormatting>
  <conditionalFormatting sqref="D520">
    <cfRule type="expression" dxfId="300" priority="407">
      <formula>$AI520="NO"</formula>
    </cfRule>
  </conditionalFormatting>
  <conditionalFormatting sqref="D519:E519">
    <cfRule type="expression" dxfId="299" priority="406">
      <formula>AI519="NO"</formula>
    </cfRule>
  </conditionalFormatting>
  <conditionalFormatting sqref="H519">
    <cfRule type="expression" dxfId="298" priority="404">
      <formula>$AL519="NO"</formula>
    </cfRule>
  </conditionalFormatting>
  <conditionalFormatting sqref="I519">
    <cfRule type="expression" dxfId="297" priority="403">
      <formula>AND($AM519="NO",I519&lt;&gt;"No aplica")</formula>
    </cfRule>
  </conditionalFormatting>
  <conditionalFormatting sqref="E519">
    <cfRule type="expression" dxfId="296" priority="402">
      <formula>AJ519="NO"</formula>
    </cfRule>
  </conditionalFormatting>
  <conditionalFormatting sqref="D519">
    <cfRule type="expression" dxfId="295" priority="401">
      <formula>$AI519="NO"</formula>
    </cfRule>
  </conditionalFormatting>
  <conditionalFormatting sqref="D518:E518">
    <cfRule type="expression" dxfId="294" priority="400">
      <formula>AI518="NO"</formula>
    </cfRule>
  </conditionalFormatting>
  <conditionalFormatting sqref="H518">
    <cfRule type="expression" dxfId="293" priority="398">
      <formula>$AL518="NO"</formula>
    </cfRule>
  </conditionalFormatting>
  <conditionalFormatting sqref="I518">
    <cfRule type="expression" dxfId="292" priority="397">
      <formula>AND($AM518="NO",I518&lt;&gt;"No aplica")</formula>
    </cfRule>
  </conditionalFormatting>
  <conditionalFormatting sqref="E518">
    <cfRule type="expression" dxfId="291" priority="396">
      <formula>AJ518="NO"</formula>
    </cfRule>
  </conditionalFormatting>
  <conditionalFormatting sqref="D518">
    <cfRule type="expression" dxfId="290" priority="395">
      <formula>$AI518="NO"</formula>
    </cfRule>
  </conditionalFormatting>
  <conditionalFormatting sqref="D517:E517">
    <cfRule type="expression" dxfId="289" priority="394">
      <formula>AI517="NO"</formula>
    </cfRule>
  </conditionalFormatting>
  <conditionalFormatting sqref="H517">
    <cfRule type="expression" dxfId="288" priority="392">
      <formula>$AL517="NO"</formula>
    </cfRule>
  </conditionalFormatting>
  <conditionalFormatting sqref="I517">
    <cfRule type="expression" dxfId="287" priority="391">
      <formula>AND($AM517="NO",I517&lt;&gt;"No aplica")</formula>
    </cfRule>
  </conditionalFormatting>
  <conditionalFormatting sqref="E517">
    <cfRule type="expression" dxfId="286" priority="390">
      <formula>AJ517="NO"</formula>
    </cfRule>
  </conditionalFormatting>
  <conditionalFormatting sqref="D517">
    <cfRule type="expression" dxfId="285" priority="389">
      <formula>$AI517="NO"</formula>
    </cfRule>
  </conditionalFormatting>
  <conditionalFormatting sqref="D549:E549">
    <cfRule type="expression" dxfId="284" priority="388">
      <formula>AI549="NO"</formula>
    </cfRule>
  </conditionalFormatting>
  <conditionalFormatting sqref="H549">
    <cfRule type="expression" dxfId="283" priority="386">
      <formula>$AL549="NO"</formula>
    </cfRule>
  </conditionalFormatting>
  <conditionalFormatting sqref="I549">
    <cfRule type="expression" dxfId="282" priority="385">
      <formula>AND($AM549="NO",I549&lt;&gt;"No aplica")</formula>
    </cfRule>
  </conditionalFormatting>
  <conditionalFormatting sqref="E549">
    <cfRule type="expression" dxfId="281" priority="384">
      <formula>AJ549="NO"</formula>
    </cfRule>
  </conditionalFormatting>
  <conditionalFormatting sqref="D549">
    <cfRule type="expression" dxfId="280" priority="383">
      <formula>$AI549="NO"</formula>
    </cfRule>
  </conditionalFormatting>
  <conditionalFormatting sqref="D537:E537">
    <cfRule type="expression" dxfId="279" priority="382">
      <formula>AI537="NO"</formula>
    </cfRule>
  </conditionalFormatting>
  <conditionalFormatting sqref="H537">
    <cfRule type="expression" dxfId="278" priority="380">
      <formula>$AL537="NO"</formula>
    </cfRule>
  </conditionalFormatting>
  <conditionalFormatting sqref="I537">
    <cfRule type="expression" dxfId="277" priority="379">
      <formula>AND($AM537="NO",I537&lt;&gt;"No aplica")</formula>
    </cfRule>
  </conditionalFormatting>
  <conditionalFormatting sqref="E537">
    <cfRule type="expression" dxfId="276" priority="378">
      <formula>AJ537="NO"</formula>
    </cfRule>
  </conditionalFormatting>
  <conditionalFormatting sqref="D537">
    <cfRule type="expression" dxfId="275" priority="377">
      <formula>$AI537="NO"</formula>
    </cfRule>
  </conditionalFormatting>
  <conditionalFormatting sqref="D536:E536">
    <cfRule type="expression" dxfId="274" priority="376">
      <formula>AI536="NO"</formula>
    </cfRule>
  </conditionalFormatting>
  <conditionalFormatting sqref="H536">
    <cfRule type="expression" dxfId="273" priority="374">
      <formula>$AL536="NO"</formula>
    </cfRule>
  </conditionalFormatting>
  <conditionalFormatting sqref="I536">
    <cfRule type="expression" dxfId="272" priority="373">
      <formula>AND($AM536="NO",I536&lt;&gt;"No aplica")</formula>
    </cfRule>
  </conditionalFormatting>
  <conditionalFormatting sqref="E536">
    <cfRule type="expression" dxfId="271" priority="372">
      <formula>AJ536="NO"</formula>
    </cfRule>
  </conditionalFormatting>
  <conditionalFormatting sqref="D536">
    <cfRule type="expression" dxfId="270" priority="371">
      <formula>$AI536="NO"</formula>
    </cfRule>
  </conditionalFormatting>
  <conditionalFormatting sqref="D535:E535">
    <cfRule type="expression" dxfId="269" priority="370">
      <formula>AI535="NO"</formula>
    </cfRule>
  </conditionalFormatting>
  <conditionalFormatting sqref="H535">
    <cfRule type="expression" dxfId="268" priority="368">
      <formula>$AL535="NO"</formula>
    </cfRule>
  </conditionalFormatting>
  <conditionalFormatting sqref="I535">
    <cfRule type="expression" dxfId="267" priority="367">
      <formula>AND($AM535="NO",I535&lt;&gt;"No aplica")</formula>
    </cfRule>
  </conditionalFormatting>
  <conditionalFormatting sqref="E535">
    <cfRule type="expression" dxfId="266" priority="366">
      <formula>AJ535="NO"</formula>
    </cfRule>
  </conditionalFormatting>
  <conditionalFormatting sqref="D535">
    <cfRule type="expression" dxfId="265" priority="365">
      <formula>$AI535="NO"</formula>
    </cfRule>
  </conditionalFormatting>
  <conditionalFormatting sqref="D534:E534">
    <cfRule type="expression" dxfId="264" priority="364">
      <formula>AI534="NO"</formula>
    </cfRule>
  </conditionalFormatting>
  <conditionalFormatting sqref="H534">
    <cfRule type="expression" dxfId="263" priority="362">
      <formula>$AL534="NO"</formula>
    </cfRule>
  </conditionalFormatting>
  <conditionalFormatting sqref="I534">
    <cfRule type="expression" dxfId="262" priority="361">
      <formula>AND($AM534="NO",I534&lt;&gt;"No aplica")</formula>
    </cfRule>
  </conditionalFormatting>
  <conditionalFormatting sqref="E534">
    <cfRule type="expression" dxfId="261" priority="360">
      <formula>AJ534="NO"</formula>
    </cfRule>
  </conditionalFormatting>
  <conditionalFormatting sqref="D534">
    <cfRule type="expression" dxfId="260" priority="359">
      <formula>$AI534="NO"</formula>
    </cfRule>
  </conditionalFormatting>
  <conditionalFormatting sqref="D533:E533">
    <cfRule type="expression" dxfId="259" priority="358">
      <formula>AI533="NO"</formula>
    </cfRule>
  </conditionalFormatting>
  <conditionalFormatting sqref="H533">
    <cfRule type="expression" dxfId="258" priority="356">
      <formula>$AL533="NO"</formula>
    </cfRule>
  </conditionalFormatting>
  <conditionalFormatting sqref="I533">
    <cfRule type="expression" dxfId="257" priority="355">
      <formula>AND($AM533="NO",I533&lt;&gt;"No aplica")</formula>
    </cfRule>
  </conditionalFormatting>
  <conditionalFormatting sqref="E533">
    <cfRule type="expression" dxfId="256" priority="354">
      <formula>AJ533="NO"</formula>
    </cfRule>
  </conditionalFormatting>
  <conditionalFormatting sqref="D533">
    <cfRule type="expression" dxfId="255" priority="353">
      <formula>$AI533="NO"</formula>
    </cfRule>
  </conditionalFormatting>
  <conditionalFormatting sqref="D532:E532">
    <cfRule type="expression" dxfId="254" priority="352">
      <formula>AI532="NO"</formula>
    </cfRule>
  </conditionalFormatting>
  <conditionalFormatting sqref="H532">
    <cfRule type="expression" dxfId="253" priority="350">
      <formula>$AL532="NO"</formula>
    </cfRule>
  </conditionalFormatting>
  <conditionalFormatting sqref="I532">
    <cfRule type="expression" dxfId="252" priority="349">
      <formula>AND($AM532="NO",I532&lt;&gt;"No aplica")</formula>
    </cfRule>
  </conditionalFormatting>
  <conditionalFormatting sqref="E532">
    <cfRule type="expression" dxfId="251" priority="348">
      <formula>AJ532="NO"</formula>
    </cfRule>
  </conditionalFormatting>
  <conditionalFormatting sqref="D532">
    <cfRule type="expression" dxfId="250" priority="347">
      <formula>$AI532="NO"</formula>
    </cfRule>
  </conditionalFormatting>
  <conditionalFormatting sqref="D531:E531">
    <cfRule type="expression" dxfId="249" priority="346">
      <formula>AI531="NO"</formula>
    </cfRule>
  </conditionalFormatting>
  <conditionalFormatting sqref="H531">
    <cfRule type="expression" dxfId="248" priority="344">
      <formula>$AL531="NO"</formula>
    </cfRule>
  </conditionalFormatting>
  <conditionalFormatting sqref="I531">
    <cfRule type="expression" dxfId="247" priority="343">
      <formula>AND($AM531="NO",I531&lt;&gt;"No aplica")</formula>
    </cfRule>
  </conditionalFormatting>
  <conditionalFormatting sqref="E531">
    <cfRule type="expression" dxfId="246" priority="342">
      <formula>AJ531="NO"</formula>
    </cfRule>
  </conditionalFormatting>
  <conditionalFormatting sqref="D531">
    <cfRule type="expression" dxfId="245" priority="341">
      <formula>$AI531="NO"</formula>
    </cfRule>
  </conditionalFormatting>
  <conditionalFormatting sqref="D530:E530">
    <cfRule type="expression" dxfId="244" priority="340">
      <formula>AI530="NO"</formula>
    </cfRule>
  </conditionalFormatting>
  <conditionalFormatting sqref="H530">
    <cfRule type="expression" dxfId="243" priority="338">
      <formula>$AL530="NO"</formula>
    </cfRule>
  </conditionalFormatting>
  <conditionalFormatting sqref="I530">
    <cfRule type="expression" dxfId="242" priority="337">
      <formula>AND($AM530="NO",I530&lt;&gt;"No aplica")</formula>
    </cfRule>
  </conditionalFormatting>
  <conditionalFormatting sqref="E530">
    <cfRule type="expression" dxfId="241" priority="336">
      <formula>AJ530="NO"</formula>
    </cfRule>
  </conditionalFormatting>
  <conditionalFormatting sqref="D530">
    <cfRule type="expression" dxfId="240" priority="335">
      <formula>$AI530="NO"</formula>
    </cfRule>
  </conditionalFormatting>
  <conditionalFormatting sqref="D529:E529">
    <cfRule type="expression" dxfId="239" priority="334">
      <formula>AI529="NO"</formula>
    </cfRule>
  </conditionalFormatting>
  <conditionalFormatting sqref="H529">
    <cfRule type="expression" dxfId="238" priority="332">
      <formula>$AL529="NO"</formula>
    </cfRule>
  </conditionalFormatting>
  <conditionalFormatting sqref="I529">
    <cfRule type="expression" dxfId="237" priority="331">
      <formula>AND($AM529="NO",I529&lt;&gt;"No aplica")</formula>
    </cfRule>
  </conditionalFormatting>
  <conditionalFormatting sqref="E529">
    <cfRule type="expression" dxfId="236" priority="330">
      <formula>AJ529="NO"</formula>
    </cfRule>
  </conditionalFormatting>
  <conditionalFormatting sqref="D529">
    <cfRule type="expression" dxfId="235" priority="329">
      <formula>$AI529="NO"</formula>
    </cfRule>
  </conditionalFormatting>
  <conditionalFormatting sqref="D528:E528">
    <cfRule type="expression" dxfId="234" priority="328">
      <formula>AI528="NO"</formula>
    </cfRule>
  </conditionalFormatting>
  <conditionalFormatting sqref="H528">
    <cfRule type="expression" dxfId="233" priority="326">
      <formula>$AL528="NO"</formula>
    </cfRule>
  </conditionalFormatting>
  <conditionalFormatting sqref="I528">
    <cfRule type="expression" dxfId="232" priority="325">
      <formula>AND($AM528="NO",I528&lt;&gt;"No aplica")</formula>
    </cfRule>
  </conditionalFormatting>
  <conditionalFormatting sqref="E528">
    <cfRule type="expression" dxfId="231" priority="324">
      <formula>AJ528="NO"</formula>
    </cfRule>
  </conditionalFormatting>
  <conditionalFormatting sqref="D528">
    <cfRule type="expression" dxfId="230" priority="323">
      <formula>$AI528="NO"</formula>
    </cfRule>
  </conditionalFormatting>
  <conditionalFormatting sqref="D548:E548">
    <cfRule type="expression" dxfId="229" priority="322">
      <formula>AI548="NO"</formula>
    </cfRule>
  </conditionalFormatting>
  <conditionalFormatting sqref="H548">
    <cfRule type="expression" dxfId="228" priority="320">
      <formula>$AL548="NO"</formula>
    </cfRule>
  </conditionalFormatting>
  <conditionalFormatting sqref="I548">
    <cfRule type="expression" dxfId="227" priority="319">
      <formula>AND($AM548="NO",I548&lt;&gt;"No aplica")</formula>
    </cfRule>
  </conditionalFormatting>
  <conditionalFormatting sqref="E548">
    <cfRule type="expression" dxfId="226" priority="318">
      <formula>AJ548="NO"</formula>
    </cfRule>
  </conditionalFormatting>
  <conditionalFormatting sqref="D548">
    <cfRule type="expression" dxfId="225" priority="317">
      <formula>$AI548="NO"</formula>
    </cfRule>
  </conditionalFormatting>
  <conditionalFormatting sqref="D547:E547">
    <cfRule type="expression" dxfId="224" priority="316">
      <formula>AI547="NO"</formula>
    </cfRule>
  </conditionalFormatting>
  <conditionalFormatting sqref="H547">
    <cfRule type="expression" dxfId="223" priority="314">
      <formula>$AL547="NO"</formula>
    </cfRule>
  </conditionalFormatting>
  <conditionalFormatting sqref="I547">
    <cfRule type="expression" dxfId="222" priority="313">
      <formula>AND($AM547="NO",I547&lt;&gt;"No aplica")</formula>
    </cfRule>
  </conditionalFormatting>
  <conditionalFormatting sqref="E547">
    <cfRule type="expression" dxfId="221" priority="312">
      <formula>AJ547="NO"</formula>
    </cfRule>
  </conditionalFormatting>
  <conditionalFormatting sqref="D547">
    <cfRule type="expression" dxfId="220" priority="311">
      <formula>$AI547="NO"</formula>
    </cfRule>
  </conditionalFormatting>
  <conditionalFormatting sqref="D546:E546">
    <cfRule type="expression" dxfId="219" priority="310">
      <formula>AI546="NO"</formula>
    </cfRule>
  </conditionalFormatting>
  <conditionalFormatting sqref="H546">
    <cfRule type="expression" dxfId="218" priority="308">
      <formula>$AL546="NO"</formula>
    </cfRule>
  </conditionalFormatting>
  <conditionalFormatting sqref="I546">
    <cfRule type="expression" dxfId="217" priority="307">
      <formula>AND($AM546="NO",I546&lt;&gt;"No aplica")</formula>
    </cfRule>
  </conditionalFormatting>
  <conditionalFormatting sqref="E546">
    <cfRule type="expression" dxfId="216" priority="306">
      <formula>AJ546="NO"</formula>
    </cfRule>
  </conditionalFormatting>
  <conditionalFormatting sqref="D546">
    <cfRule type="expression" dxfId="215" priority="305">
      <formula>$AI546="NO"</formula>
    </cfRule>
  </conditionalFormatting>
  <conditionalFormatting sqref="D545:E545">
    <cfRule type="expression" dxfId="214" priority="304">
      <formula>AI545="NO"</formula>
    </cfRule>
  </conditionalFormatting>
  <conditionalFormatting sqref="H545">
    <cfRule type="expression" dxfId="213" priority="302">
      <formula>$AL545="NO"</formula>
    </cfRule>
  </conditionalFormatting>
  <conditionalFormatting sqref="I545">
    <cfRule type="expression" dxfId="212" priority="301">
      <formula>AND($AM545="NO",I545&lt;&gt;"No aplica")</formula>
    </cfRule>
  </conditionalFormatting>
  <conditionalFormatting sqref="E545">
    <cfRule type="expression" dxfId="211" priority="300">
      <formula>AJ545="NO"</formula>
    </cfRule>
  </conditionalFormatting>
  <conditionalFormatting sqref="D545">
    <cfRule type="expression" dxfId="210" priority="299">
      <formula>$AI545="NO"</formula>
    </cfRule>
  </conditionalFormatting>
  <conditionalFormatting sqref="D544:E544">
    <cfRule type="expression" dxfId="209" priority="298">
      <formula>AI544="NO"</formula>
    </cfRule>
  </conditionalFormatting>
  <conditionalFormatting sqref="H544">
    <cfRule type="expression" dxfId="208" priority="296">
      <formula>$AL544="NO"</formula>
    </cfRule>
  </conditionalFormatting>
  <conditionalFormatting sqref="I544">
    <cfRule type="expression" dxfId="207" priority="295">
      <formula>AND($AM544="NO",I544&lt;&gt;"No aplica")</formula>
    </cfRule>
  </conditionalFormatting>
  <conditionalFormatting sqref="E544">
    <cfRule type="expression" dxfId="206" priority="294">
      <formula>AJ544="NO"</formula>
    </cfRule>
  </conditionalFormatting>
  <conditionalFormatting sqref="D544">
    <cfRule type="expression" dxfId="205" priority="293">
      <formula>$AI544="NO"</formula>
    </cfRule>
  </conditionalFormatting>
  <conditionalFormatting sqref="D543:E543">
    <cfRule type="expression" dxfId="204" priority="292">
      <formula>AI543="NO"</formula>
    </cfRule>
  </conditionalFormatting>
  <conditionalFormatting sqref="H543">
    <cfRule type="expression" dxfId="203" priority="290">
      <formula>$AL543="NO"</formula>
    </cfRule>
  </conditionalFormatting>
  <conditionalFormatting sqref="I543">
    <cfRule type="expression" dxfId="202" priority="289">
      <formula>AND($AM543="NO",I543&lt;&gt;"No aplica")</formula>
    </cfRule>
  </conditionalFormatting>
  <conditionalFormatting sqref="E543">
    <cfRule type="expression" dxfId="201" priority="288">
      <formula>AJ543="NO"</formula>
    </cfRule>
  </conditionalFormatting>
  <conditionalFormatting sqref="D543">
    <cfRule type="expression" dxfId="200" priority="287">
      <formula>$AI543="NO"</formula>
    </cfRule>
  </conditionalFormatting>
  <conditionalFormatting sqref="D542:E542">
    <cfRule type="expression" dxfId="199" priority="286">
      <formula>AI542="NO"</formula>
    </cfRule>
  </conditionalFormatting>
  <conditionalFormatting sqref="H542">
    <cfRule type="expression" dxfId="198" priority="284">
      <formula>$AL542="NO"</formula>
    </cfRule>
  </conditionalFormatting>
  <conditionalFormatting sqref="I542">
    <cfRule type="expression" dxfId="197" priority="283">
      <formula>AND($AM542="NO",I542&lt;&gt;"No aplica")</formula>
    </cfRule>
  </conditionalFormatting>
  <conditionalFormatting sqref="E542">
    <cfRule type="expression" dxfId="196" priority="282">
      <formula>AJ542="NO"</formula>
    </cfRule>
  </conditionalFormatting>
  <conditionalFormatting sqref="D542">
    <cfRule type="expression" dxfId="195" priority="281">
      <formula>$AI542="NO"</formula>
    </cfRule>
  </conditionalFormatting>
  <conditionalFormatting sqref="D539:E539">
    <cfRule type="expression" dxfId="194" priority="280">
      <formula>AI539="NO"</formula>
    </cfRule>
  </conditionalFormatting>
  <conditionalFormatting sqref="H539">
    <cfRule type="expression" dxfId="193" priority="278">
      <formula>$AL539="NO"</formula>
    </cfRule>
  </conditionalFormatting>
  <conditionalFormatting sqref="I539">
    <cfRule type="expression" dxfId="192" priority="277">
      <formula>AND($AM539="NO",I539&lt;&gt;"No aplica")</formula>
    </cfRule>
  </conditionalFormatting>
  <conditionalFormatting sqref="E539">
    <cfRule type="expression" dxfId="191" priority="276">
      <formula>AJ539="NO"</formula>
    </cfRule>
  </conditionalFormatting>
  <conditionalFormatting sqref="D539">
    <cfRule type="expression" dxfId="190" priority="275">
      <formula>$AI539="NO"</formula>
    </cfRule>
  </conditionalFormatting>
  <conditionalFormatting sqref="D538:E538">
    <cfRule type="expression" dxfId="189" priority="274">
      <formula>AI538="NO"</formula>
    </cfRule>
  </conditionalFormatting>
  <conditionalFormatting sqref="H538">
    <cfRule type="expression" dxfId="188" priority="272">
      <formula>$AL538="NO"</formula>
    </cfRule>
  </conditionalFormatting>
  <conditionalFormatting sqref="I538">
    <cfRule type="expression" dxfId="187" priority="271">
      <formula>AND($AM538="NO",I538&lt;&gt;"No aplica")</formula>
    </cfRule>
  </conditionalFormatting>
  <conditionalFormatting sqref="E538">
    <cfRule type="expression" dxfId="186" priority="270">
      <formula>AJ538="NO"</formula>
    </cfRule>
  </conditionalFormatting>
  <conditionalFormatting sqref="D538">
    <cfRule type="expression" dxfId="185" priority="269">
      <formula>$AI538="NO"</formula>
    </cfRule>
  </conditionalFormatting>
  <conditionalFormatting sqref="D541:E541">
    <cfRule type="expression" dxfId="184" priority="268">
      <formula>AI541="NO"</formula>
    </cfRule>
  </conditionalFormatting>
  <conditionalFormatting sqref="H541">
    <cfRule type="expression" dxfId="183" priority="266">
      <formula>$AL541="NO"</formula>
    </cfRule>
  </conditionalFormatting>
  <conditionalFormatting sqref="I541">
    <cfRule type="expression" dxfId="182" priority="265">
      <formula>AND($AM541="NO",I541&lt;&gt;"No aplica")</formula>
    </cfRule>
  </conditionalFormatting>
  <conditionalFormatting sqref="E541">
    <cfRule type="expression" dxfId="181" priority="264">
      <formula>AJ541="NO"</formula>
    </cfRule>
  </conditionalFormatting>
  <conditionalFormatting sqref="D541">
    <cfRule type="expression" dxfId="180" priority="263">
      <formula>$AI541="NO"</formula>
    </cfRule>
  </conditionalFormatting>
  <conditionalFormatting sqref="D540:E540">
    <cfRule type="expression" dxfId="179" priority="262">
      <formula>AI540="NO"</formula>
    </cfRule>
  </conditionalFormatting>
  <conditionalFormatting sqref="H540">
    <cfRule type="expression" dxfId="178" priority="260">
      <formula>$AL540="NO"</formula>
    </cfRule>
  </conditionalFormatting>
  <conditionalFormatting sqref="I540">
    <cfRule type="expression" dxfId="177" priority="259">
      <formula>AND($AM540="NO",I540&lt;&gt;"No aplica")</formula>
    </cfRule>
  </conditionalFormatting>
  <conditionalFormatting sqref="E540">
    <cfRule type="expression" dxfId="176" priority="258">
      <formula>AJ540="NO"</formula>
    </cfRule>
  </conditionalFormatting>
  <conditionalFormatting sqref="D540">
    <cfRule type="expression" dxfId="175" priority="257">
      <formula>$AI540="NO"</formula>
    </cfRule>
  </conditionalFormatting>
  <conditionalFormatting sqref="D570:E570">
    <cfRule type="expression" dxfId="174" priority="256">
      <formula>AI570="NO"</formula>
    </cfRule>
  </conditionalFormatting>
  <conditionalFormatting sqref="H570">
    <cfRule type="expression" dxfId="173" priority="254">
      <formula>$AL570="NO"</formula>
    </cfRule>
  </conditionalFormatting>
  <conditionalFormatting sqref="I570">
    <cfRule type="expression" dxfId="172" priority="253">
      <formula>AND($AM570="NO",I570&lt;&gt;"No aplica")</formula>
    </cfRule>
  </conditionalFormatting>
  <conditionalFormatting sqref="E570">
    <cfRule type="expression" dxfId="171" priority="252">
      <formula>AJ570="NO"</formula>
    </cfRule>
  </conditionalFormatting>
  <conditionalFormatting sqref="D570">
    <cfRule type="expression" dxfId="170" priority="251">
      <formula>$AI570="NO"</formula>
    </cfRule>
  </conditionalFormatting>
  <conditionalFormatting sqref="D569:E569">
    <cfRule type="expression" dxfId="169" priority="250">
      <formula>AI569="NO"</formula>
    </cfRule>
  </conditionalFormatting>
  <conditionalFormatting sqref="H569">
    <cfRule type="expression" dxfId="168" priority="248">
      <formula>$AL569="NO"</formula>
    </cfRule>
  </conditionalFormatting>
  <conditionalFormatting sqref="I569">
    <cfRule type="expression" dxfId="167" priority="247">
      <formula>AND($AM569="NO",I569&lt;&gt;"No aplica")</formula>
    </cfRule>
  </conditionalFormatting>
  <conditionalFormatting sqref="E569">
    <cfRule type="expression" dxfId="166" priority="246">
      <formula>AJ569="NO"</formula>
    </cfRule>
  </conditionalFormatting>
  <conditionalFormatting sqref="D569">
    <cfRule type="expression" dxfId="165" priority="245">
      <formula>$AI569="NO"</formula>
    </cfRule>
  </conditionalFormatting>
  <conditionalFormatting sqref="D558:E558">
    <cfRule type="expression" dxfId="164" priority="244">
      <formula>AI558="NO"</formula>
    </cfRule>
  </conditionalFormatting>
  <conditionalFormatting sqref="H558">
    <cfRule type="expression" dxfId="163" priority="242">
      <formula>$AL558="NO"</formula>
    </cfRule>
  </conditionalFormatting>
  <conditionalFormatting sqref="I558">
    <cfRule type="expression" dxfId="162" priority="241">
      <formula>AND($AM558="NO",I558&lt;&gt;"No aplica")</formula>
    </cfRule>
  </conditionalFormatting>
  <conditionalFormatting sqref="E558">
    <cfRule type="expression" dxfId="161" priority="240">
      <formula>AJ558="NO"</formula>
    </cfRule>
  </conditionalFormatting>
  <conditionalFormatting sqref="D558">
    <cfRule type="expression" dxfId="160" priority="239">
      <formula>$AI558="NO"</formula>
    </cfRule>
  </conditionalFormatting>
  <conditionalFormatting sqref="D550:E550">
    <cfRule type="expression" dxfId="159" priority="238">
      <formula>AI550="NO"</formula>
    </cfRule>
  </conditionalFormatting>
  <conditionalFormatting sqref="H550">
    <cfRule type="expression" dxfId="158" priority="236">
      <formula>$AL550="NO"</formula>
    </cfRule>
  </conditionalFormatting>
  <conditionalFormatting sqref="I550">
    <cfRule type="expression" dxfId="157" priority="235">
      <formula>AND($AM550="NO",I550&lt;&gt;"No aplica")</formula>
    </cfRule>
  </conditionalFormatting>
  <conditionalFormatting sqref="E550">
    <cfRule type="expression" dxfId="156" priority="234">
      <formula>AJ550="NO"</formula>
    </cfRule>
  </conditionalFormatting>
  <conditionalFormatting sqref="D550">
    <cfRule type="expression" dxfId="155" priority="233">
      <formula>$AI550="NO"</formula>
    </cfRule>
  </conditionalFormatting>
  <conditionalFormatting sqref="D557:E557">
    <cfRule type="expression" dxfId="154" priority="232">
      <formula>AI557="NO"</formula>
    </cfRule>
  </conditionalFormatting>
  <conditionalFormatting sqref="H557">
    <cfRule type="expression" dxfId="153" priority="230">
      <formula>$AL557="NO"</formula>
    </cfRule>
  </conditionalFormatting>
  <conditionalFormatting sqref="I557">
    <cfRule type="expression" dxfId="152" priority="229">
      <formula>AND($AM557="NO",I557&lt;&gt;"No aplica")</formula>
    </cfRule>
  </conditionalFormatting>
  <conditionalFormatting sqref="E557">
    <cfRule type="expression" dxfId="151" priority="228">
      <formula>AJ557="NO"</formula>
    </cfRule>
  </conditionalFormatting>
  <conditionalFormatting sqref="D557">
    <cfRule type="expression" dxfId="150" priority="227">
      <formula>$AI557="NO"</formula>
    </cfRule>
  </conditionalFormatting>
  <conditionalFormatting sqref="D556:E556">
    <cfRule type="expression" dxfId="149" priority="226">
      <formula>AI556="NO"</formula>
    </cfRule>
  </conditionalFormatting>
  <conditionalFormatting sqref="H556">
    <cfRule type="expression" dxfId="148" priority="224">
      <formula>$AL556="NO"</formula>
    </cfRule>
  </conditionalFormatting>
  <conditionalFormatting sqref="I556">
    <cfRule type="expression" dxfId="147" priority="223">
      <formula>AND($AM556="NO",I556&lt;&gt;"No aplica")</formula>
    </cfRule>
  </conditionalFormatting>
  <conditionalFormatting sqref="E556">
    <cfRule type="expression" dxfId="146" priority="222">
      <formula>AJ556="NO"</formula>
    </cfRule>
  </conditionalFormatting>
  <conditionalFormatting sqref="D556">
    <cfRule type="expression" dxfId="145" priority="221">
      <formula>$AI556="NO"</formula>
    </cfRule>
  </conditionalFormatting>
  <conditionalFormatting sqref="D555:E555">
    <cfRule type="expression" dxfId="144" priority="220">
      <formula>AI555="NO"</formula>
    </cfRule>
  </conditionalFormatting>
  <conditionalFormatting sqref="H555">
    <cfRule type="expression" dxfId="143" priority="218">
      <formula>$AL555="NO"</formula>
    </cfRule>
  </conditionalFormatting>
  <conditionalFormatting sqref="I555">
    <cfRule type="expression" dxfId="142" priority="217">
      <formula>AND($AM555="NO",I555&lt;&gt;"No aplica")</formula>
    </cfRule>
  </conditionalFormatting>
  <conditionalFormatting sqref="E555">
    <cfRule type="expression" dxfId="141" priority="216">
      <formula>AJ555="NO"</formula>
    </cfRule>
  </conditionalFormatting>
  <conditionalFormatting sqref="D555">
    <cfRule type="expression" dxfId="140" priority="215">
      <formula>$AI555="NO"</formula>
    </cfRule>
  </conditionalFormatting>
  <conditionalFormatting sqref="D554:E554">
    <cfRule type="expression" dxfId="139" priority="214">
      <formula>AI554="NO"</formula>
    </cfRule>
  </conditionalFormatting>
  <conditionalFormatting sqref="H554">
    <cfRule type="expression" dxfId="138" priority="212">
      <formula>$AL554="NO"</formula>
    </cfRule>
  </conditionalFormatting>
  <conditionalFormatting sqref="I554">
    <cfRule type="expression" dxfId="137" priority="211">
      <formula>AND($AM554="NO",I554&lt;&gt;"No aplica")</formula>
    </cfRule>
  </conditionalFormatting>
  <conditionalFormatting sqref="E554">
    <cfRule type="expression" dxfId="136" priority="210">
      <formula>AJ554="NO"</formula>
    </cfRule>
  </conditionalFormatting>
  <conditionalFormatting sqref="D554">
    <cfRule type="expression" dxfId="135" priority="209">
      <formula>$AI554="NO"</formula>
    </cfRule>
  </conditionalFormatting>
  <conditionalFormatting sqref="D553:E553">
    <cfRule type="expression" dxfId="134" priority="208">
      <formula>AI553="NO"</formula>
    </cfRule>
  </conditionalFormatting>
  <conditionalFormatting sqref="H553">
    <cfRule type="expression" dxfId="133" priority="206">
      <formula>$AL553="NO"</formula>
    </cfRule>
  </conditionalFormatting>
  <conditionalFormatting sqref="I553">
    <cfRule type="expression" dxfId="132" priority="205">
      <formula>AND($AM553="NO",I553&lt;&gt;"No aplica")</formula>
    </cfRule>
  </conditionalFormatting>
  <conditionalFormatting sqref="E553">
    <cfRule type="expression" dxfId="131" priority="204">
      <formula>AJ553="NO"</formula>
    </cfRule>
  </conditionalFormatting>
  <conditionalFormatting sqref="D553">
    <cfRule type="expression" dxfId="130" priority="203">
      <formula>$AI553="NO"</formula>
    </cfRule>
  </conditionalFormatting>
  <conditionalFormatting sqref="D552:E552">
    <cfRule type="expression" dxfId="129" priority="202">
      <formula>AI552="NO"</formula>
    </cfRule>
  </conditionalFormatting>
  <conditionalFormatting sqref="H552">
    <cfRule type="expression" dxfId="128" priority="200">
      <formula>$AL552="NO"</formula>
    </cfRule>
  </conditionalFormatting>
  <conditionalFormatting sqref="I552">
    <cfRule type="expression" dxfId="127" priority="199">
      <formula>AND($AM552="NO",I552&lt;&gt;"No aplica")</formula>
    </cfRule>
  </conditionalFormatting>
  <conditionalFormatting sqref="E552">
    <cfRule type="expression" dxfId="126" priority="198">
      <formula>AJ552="NO"</formula>
    </cfRule>
  </conditionalFormatting>
  <conditionalFormatting sqref="D552">
    <cfRule type="expression" dxfId="125" priority="197">
      <formula>$AI552="NO"</formula>
    </cfRule>
  </conditionalFormatting>
  <conditionalFormatting sqref="D551:E551">
    <cfRule type="expression" dxfId="124" priority="196">
      <formula>AI551="NO"</formula>
    </cfRule>
  </conditionalFormatting>
  <conditionalFormatting sqref="H551">
    <cfRule type="expression" dxfId="123" priority="194">
      <formula>$AL551="NO"</formula>
    </cfRule>
  </conditionalFormatting>
  <conditionalFormatting sqref="I551">
    <cfRule type="expression" dxfId="122" priority="193">
      <formula>AND($AM551="NO",I551&lt;&gt;"No aplica")</formula>
    </cfRule>
  </conditionalFormatting>
  <conditionalFormatting sqref="E551">
    <cfRule type="expression" dxfId="121" priority="192">
      <formula>AJ551="NO"</formula>
    </cfRule>
  </conditionalFormatting>
  <conditionalFormatting sqref="D551">
    <cfRule type="expression" dxfId="120" priority="191">
      <formula>$AI551="NO"</formula>
    </cfRule>
  </conditionalFormatting>
  <conditionalFormatting sqref="D568:E568">
    <cfRule type="expression" dxfId="119" priority="190">
      <formula>AI568="NO"</formula>
    </cfRule>
  </conditionalFormatting>
  <conditionalFormatting sqref="H568">
    <cfRule type="expression" dxfId="118" priority="188">
      <formula>$AL568="NO"</formula>
    </cfRule>
  </conditionalFormatting>
  <conditionalFormatting sqref="I568">
    <cfRule type="expression" dxfId="117" priority="187">
      <formula>AND($AM568="NO",I568&lt;&gt;"No aplica")</formula>
    </cfRule>
  </conditionalFormatting>
  <conditionalFormatting sqref="E568">
    <cfRule type="expression" dxfId="116" priority="186">
      <formula>AJ568="NO"</formula>
    </cfRule>
  </conditionalFormatting>
  <conditionalFormatting sqref="D568">
    <cfRule type="expression" dxfId="115" priority="185">
      <formula>$AI568="NO"</formula>
    </cfRule>
  </conditionalFormatting>
  <conditionalFormatting sqref="D566:E566">
    <cfRule type="expression" dxfId="114" priority="178">
      <formula>AI566="NO"</formula>
    </cfRule>
  </conditionalFormatting>
  <conditionalFormatting sqref="H566">
    <cfRule type="expression" dxfId="113" priority="176">
      <formula>$AL566="NO"</formula>
    </cfRule>
  </conditionalFormatting>
  <conditionalFormatting sqref="I566">
    <cfRule type="expression" dxfId="112" priority="175">
      <formula>AND($AM566="NO",I566&lt;&gt;"No aplica")</formula>
    </cfRule>
  </conditionalFormatting>
  <conditionalFormatting sqref="E566">
    <cfRule type="expression" dxfId="111" priority="174">
      <formula>AJ566="NO"</formula>
    </cfRule>
  </conditionalFormatting>
  <conditionalFormatting sqref="D566">
    <cfRule type="expression" dxfId="110" priority="173">
      <formula>$AI566="NO"</formula>
    </cfRule>
  </conditionalFormatting>
  <conditionalFormatting sqref="D565:E565">
    <cfRule type="expression" dxfId="109" priority="172">
      <formula>AI565="NO"</formula>
    </cfRule>
  </conditionalFormatting>
  <conditionalFormatting sqref="H565">
    <cfRule type="expression" dxfId="108" priority="170">
      <formula>$AL565="NO"</formula>
    </cfRule>
  </conditionalFormatting>
  <conditionalFormatting sqref="I565">
    <cfRule type="expression" dxfId="107" priority="169">
      <formula>AND($AM565="NO",I565&lt;&gt;"No aplica")</formula>
    </cfRule>
  </conditionalFormatting>
  <conditionalFormatting sqref="E565">
    <cfRule type="expression" dxfId="106" priority="168">
      <formula>AJ565="NO"</formula>
    </cfRule>
  </conditionalFormatting>
  <conditionalFormatting sqref="D565">
    <cfRule type="expression" dxfId="105" priority="167">
      <formula>$AI565="NO"</formula>
    </cfRule>
  </conditionalFormatting>
  <conditionalFormatting sqref="D564:E564">
    <cfRule type="expression" dxfId="104" priority="166">
      <formula>AI564="NO"</formula>
    </cfRule>
  </conditionalFormatting>
  <conditionalFormatting sqref="H564">
    <cfRule type="expression" dxfId="103" priority="164">
      <formula>$AL564="NO"</formula>
    </cfRule>
  </conditionalFormatting>
  <conditionalFormatting sqref="I564">
    <cfRule type="expression" dxfId="102" priority="163">
      <formula>AND($AM564="NO",I564&lt;&gt;"No aplica")</formula>
    </cfRule>
  </conditionalFormatting>
  <conditionalFormatting sqref="E564">
    <cfRule type="expression" dxfId="101" priority="162">
      <formula>AJ564="NO"</formula>
    </cfRule>
  </conditionalFormatting>
  <conditionalFormatting sqref="D564">
    <cfRule type="expression" dxfId="100" priority="161">
      <formula>$AI564="NO"</formula>
    </cfRule>
  </conditionalFormatting>
  <conditionalFormatting sqref="D563:E563">
    <cfRule type="expression" dxfId="99" priority="160">
      <formula>AI563="NO"</formula>
    </cfRule>
  </conditionalFormatting>
  <conditionalFormatting sqref="H563">
    <cfRule type="expression" dxfId="98" priority="158">
      <formula>$AL563="NO"</formula>
    </cfRule>
  </conditionalFormatting>
  <conditionalFormatting sqref="I563">
    <cfRule type="expression" dxfId="97" priority="157">
      <formula>AND($AM563="NO",I563&lt;&gt;"No aplica")</formula>
    </cfRule>
  </conditionalFormatting>
  <conditionalFormatting sqref="E563">
    <cfRule type="expression" dxfId="96" priority="156">
      <formula>AJ563="NO"</formula>
    </cfRule>
  </conditionalFormatting>
  <conditionalFormatting sqref="D563">
    <cfRule type="expression" dxfId="95" priority="155">
      <formula>$AI563="NO"</formula>
    </cfRule>
  </conditionalFormatting>
  <conditionalFormatting sqref="D560:E560">
    <cfRule type="expression" dxfId="94" priority="154">
      <formula>AI560="NO"</formula>
    </cfRule>
  </conditionalFormatting>
  <conditionalFormatting sqref="H560">
    <cfRule type="expression" dxfId="93" priority="152">
      <formula>$AL560="NO"</formula>
    </cfRule>
  </conditionalFormatting>
  <conditionalFormatting sqref="I560">
    <cfRule type="expression" dxfId="92" priority="151">
      <formula>AND($AM560="NO",I560&lt;&gt;"No aplica")</formula>
    </cfRule>
  </conditionalFormatting>
  <conditionalFormatting sqref="E560">
    <cfRule type="expression" dxfId="91" priority="150">
      <formula>AJ560="NO"</formula>
    </cfRule>
  </conditionalFormatting>
  <conditionalFormatting sqref="D560">
    <cfRule type="expression" dxfId="90" priority="149">
      <formula>$AI560="NO"</formula>
    </cfRule>
  </conditionalFormatting>
  <conditionalFormatting sqref="D562:E562">
    <cfRule type="expression" dxfId="89" priority="148">
      <formula>AI562="NO"</formula>
    </cfRule>
  </conditionalFormatting>
  <conditionalFormatting sqref="H562">
    <cfRule type="expression" dxfId="88" priority="146">
      <formula>$AL562="NO"</formula>
    </cfRule>
  </conditionalFormatting>
  <conditionalFormatting sqref="I562">
    <cfRule type="expression" dxfId="87" priority="145">
      <formula>AND($AM562="NO",I562&lt;&gt;"No aplica")</formula>
    </cfRule>
  </conditionalFormatting>
  <conditionalFormatting sqref="E562">
    <cfRule type="expression" dxfId="86" priority="144">
      <formula>AJ562="NO"</formula>
    </cfRule>
  </conditionalFormatting>
  <conditionalFormatting sqref="D562">
    <cfRule type="expression" dxfId="85" priority="143">
      <formula>$AI562="NO"</formula>
    </cfRule>
  </conditionalFormatting>
  <conditionalFormatting sqref="D561:E561">
    <cfRule type="expression" dxfId="84" priority="142">
      <formula>AI561="NO"</formula>
    </cfRule>
  </conditionalFormatting>
  <conditionalFormatting sqref="H561">
    <cfRule type="expression" dxfId="83" priority="140">
      <formula>$AL561="NO"</formula>
    </cfRule>
  </conditionalFormatting>
  <conditionalFormatting sqref="I561">
    <cfRule type="expression" dxfId="82" priority="139">
      <formula>AND($AM561="NO",I561&lt;&gt;"No aplica")</formula>
    </cfRule>
  </conditionalFormatting>
  <conditionalFormatting sqref="E561">
    <cfRule type="expression" dxfId="81" priority="138">
      <formula>AJ561="NO"</formula>
    </cfRule>
  </conditionalFormatting>
  <conditionalFormatting sqref="D561">
    <cfRule type="expression" dxfId="80" priority="137">
      <formula>$AI561="NO"</formula>
    </cfRule>
  </conditionalFormatting>
  <conditionalFormatting sqref="D572:E575">
    <cfRule type="expression" dxfId="79" priority="136">
      <formula>AI572="NO"</formula>
    </cfRule>
  </conditionalFormatting>
  <conditionalFormatting sqref="H572:H575">
    <cfRule type="expression" dxfId="78" priority="134">
      <formula>$AL572="NO"</formula>
    </cfRule>
  </conditionalFormatting>
  <conditionalFormatting sqref="I572:I575">
    <cfRule type="expression" dxfId="77" priority="133">
      <formula>AND($AM572="NO",I572&lt;&gt;"No aplica")</formula>
    </cfRule>
  </conditionalFormatting>
  <conditionalFormatting sqref="E572:E575">
    <cfRule type="expression" dxfId="76" priority="132">
      <formula>AJ572="NO"</formula>
    </cfRule>
  </conditionalFormatting>
  <conditionalFormatting sqref="D572:D575">
    <cfRule type="expression" dxfId="75" priority="131">
      <formula>$AI572="NO"</formula>
    </cfRule>
  </conditionalFormatting>
  <conditionalFormatting sqref="D577:E579">
    <cfRule type="expression" dxfId="74" priority="88">
      <formula>AI577="NO"</formula>
    </cfRule>
  </conditionalFormatting>
  <conditionalFormatting sqref="H577:H579">
    <cfRule type="expression" dxfId="73" priority="86">
      <formula>$AL577="NO"</formula>
    </cfRule>
  </conditionalFormatting>
  <conditionalFormatting sqref="I577:I579">
    <cfRule type="expression" dxfId="72" priority="85">
      <formula>AND($AM577="NO",I577&lt;&gt;"No aplica")</formula>
    </cfRule>
  </conditionalFormatting>
  <conditionalFormatting sqref="E577:E579">
    <cfRule type="expression" dxfId="71" priority="84">
      <formula>AJ577="NO"</formula>
    </cfRule>
  </conditionalFormatting>
  <conditionalFormatting sqref="D577:D579">
    <cfRule type="expression" dxfId="70" priority="83">
      <formula>$AI577="NO"</formula>
    </cfRule>
  </conditionalFormatting>
  <conditionalFormatting sqref="F39:F575 F37 F577:F580 F14:F35">
    <cfRule type="expression" dxfId="69" priority="1717">
      <formula>AND($AK14="NO",$F14&lt;&gt;"No aplica")</formula>
    </cfRule>
  </conditionalFormatting>
  <conditionalFormatting sqref="E38">
    <cfRule type="expression" dxfId="68" priority="70">
      <formula>AJ38="NO"</formula>
    </cfRule>
  </conditionalFormatting>
  <conditionalFormatting sqref="H38">
    <cfRule type="expression" dxfId="67" priority="69">
      <formula>$AL38="NO"</formula>
    </cfRule>
  </conditionalFormatting>
  <conditionalFormatting sqref="D38">
    <cfRule type="expression" dxfId="66" priority="67">
      <formula>$AI38="NO"</formula>
    </cfRule>
  </conditionalFormatting>
  <conditionalFormatting sqref="F38">
    <cfRule type="expression" dxfId="65" priority="71">
      <formula>AND($AK38="NO",$F38&lt;&gt;"No aplica")</formula>
    </cfRule>
  </conditionalFormatting>
  <conditionalFormatting sqref="E36">
    <cfRule type="expression" dxfId="64" priority="65">
      <formula>AJ36="NO"</formula>
    </cfRule>
  </conditionalFormatting>
  <conditionalFormatting sqref="H36">
    <cfRule type="expression" dxfId="63" priority="64">
      <formula>$AL36="NO"</formula>
    </cfRule>
  </conditionalFormatting>
  <conditionalFormatting sqref="D36">
    <cfRule type="expression" dxfId="62" priority="62">
      <formula>$AI36="NO"</formula>
    </cfRule>
  </conditionalFormatting>
  <conditionalFormatting sqref="F36">
    <cfRule type="expression" dxfId="61" priority="66">
      <formula>AND($AK36="NO",$F36&lt;&gt;"No aplica")</formula>
    </cfRule>
  </conditionalFormatting>
  <conditionalFormatting sqref="D576:E576">
    <cfRule type="expression" dxfId="60" priority="60">
      <formula>AI576="NO"</formula>
    </cfRule>
  </conditionalFormatting>
  <conditionalFormatting sqref="H576">
    <cfRule type="expression" dxfId="59" priority="59">
      <formula>$AL576="NO"</formula>
    </cfRule>
  </conditionalFormatting>
  <conditionalFormatting sqref="I576">
    <cfRule type="expression" dxfId="58" priority="58">
      <formula>AND($AM576="NO",I576&lt;&gt;"No aplica")</formula>
    </cfRule>
  </conditionalFormatting>
  <conditionalFormatting sqref="E576">
    <cfRule type="expression" dxfId="57" priority="57">
      <formula>AJ576="NO"</formula>
    </cfRule>
  </conditionalFormatting>
  <conditionalFormatting sqref="D576">
    <cfRule type="expression" dxfId="56" priority="56">
      <formula>$AI576="NO"</formula>
    </cfRule>
  </conditionalFormatting>
  <conditionalFormatting sqref="F576">
    <cfRule type="expression" dxfId="55" priority="61">
      <formula>AND($AK576="NO",$F576&lt;&gt;"No aplica")</formula>
    </cfRule>
  </conditionalFormatting>
  <conditionalFormatting sqref="I338:I340 I365 I37 I14:I35 I39:I336">
    <cfRule type="expression" dxfId="54" priority="55">
      <formula>AND($AM14="NO",I14&lt;&gt;"No aplica")</formula>
    </cfRule>
  </conditionalFormatting>
  <conditionalFormatting sqref="I337">
    <cfRule type="expression" dxfId="53" priority="54">
      <formula>AND($AM337="NO",I337&lt;&gt;"No aplica")</formula>
    </cfRule>
  </conditionalFormatting>
  <conditionalFormatting sqref="I341">
    <cfRule type="expression" dxfId="52" priority="53">
      <formula>AND($AM341="NO",I341&lt;&gt;"No aplica")</formula>
    </cfRule>
  </conditionalFormatting>
  <conditionalFormatting sqref="I342">
    <cfRule type="expression" dxfId="51" priority="52">
      <formula>AND($AM342="NO",I342&lt;&gt;"No aplica")</formula>
    </cfRule>
  </conditionalFormatting>
  <conditionalFormatting sqref="I343">
    <cfRule type="expression" dxfId="50" priority="51">
      <formula>AND($AM343="NO",I343&lt;&gt;"No aplica")</formula>
    </cfRule>
  </conditionalFormatting>
  <conditionalFormatting sqref="I364">
    <cfRule type="expression" dxfId="49" priority="50">
      <formula>AND($AM364="NO",I364&lt;&gt;"No aplica")</formula>
    </cfRule>
  </conditionalFormatting>
  <conditionalFormatting sqref="I363">
    <cfRule type="expression" dxfId="48" priority="49">
      <formula>AND($AM363="NO",I363&lt;&gt;"No aplica")</formula>
    </cfRule>
  </conditionalFormatting>
  <conditionalFormatting sqref="I362">
    <cfRule type="expression" dxfId="47" priority="48">
      <formula>AND($AM362="NO",I362&lt;&gt;"No aplica")</formula>
    </cfRule>
  </conditionalFormatting>
  <conditionalFormatting sqref="I361">
    <cfRule type="expression" dxfId="46" priority="47">
      <formula>AND($AM361="NO",I361&lt;&gt;"No aplica")</formula>
    </cfRule>
  </conditionalFormatting>
  <conditionalFormatting sqref="I360">
    <cfRule type="expression" dxfId="45" priority="46">
      <formula>AND($AM360="NO",I360&lt;&gt;"No aplica")</formula>
    </cfRule>
  </conditionalFormatting>
  <conditionalFormatting sqref="I359">
    <cfRule type="expression" dxfId="44" priority="45">
      <formula>AND($AM359="NO",I359&lt;&gt;"No aplica")</formula>
    </cfRule>
  </conditionalFormatting>
  <conditionalFormatting sqref="I358">
    <cfRule type="expression" dxfId="43" priority="44">
      <formula>AND($AM358="NO",I358&lt;&gt;"No aplica")</formula>
    </cfRule>
  </conditionalFormatting>
  <conditionalFormatting sqref="I357">
    <cfRule type="expression" dxfId="42" priority="43">
      <formula>AND($AM357="NO",I357&lt;&gt;"No aplica")</formula>
    </cfRule>
  </conditionalFormatting>
  <conditionalFormatting sqref="I356">
    <cfRule type="expression" dxfId="41" priority="42">
      <formula>AND($AM356="NO",I356&lt;&gt;"No aplica")</formula>
    </cfRule>
  </conditionalFormatting>
  <conditionalFormatting sqref="I355">
    <cfRule type="expression" dxfId="40" priority="41">
      <formula>AND($AM355="NO",I355&lt;&gt;"No aplica")</formula>
    </cfRule>
  </conditionalFormatting>
  <conditionalFormatting sqref="I354">
    <cfRule type="expression" dxfId="39" priority="40">
      <formula>AND($AM354="NO",I354&lt;&gt;"No aplica")</formula>
    </cfRule>
  </conditionalFormatting>
  <conditionalFormatting sqref="I353">
    <cfRule type="expression" dxfId="38" priority="39">
      <formula>AND($AM353="NO",I353&lt;&gt;"No aplica")</formula>
    </cfRule>
  </conditionalFormatting>
  <conditionalFormatting sqref="I352">
    <cfRule type="expression" dxfId="37" priority="38">
      <formula>AND($AM352="NO",I352&lt;&gt;"No aplica")</formula>
    </cfRule>
  </conditionalFormatting>
  <conditionalFormatting sqref="I348">
    <cfRule type="expression" dxfId="36" priority="37">
      <formula>AND($AM348="NO",I348&lt;&gt;"No aplica")</formula>
    </cfRule>
  </conditionalFormatting>
  <conditionalFormatting sqref="I347">
    <cfRule type="expression" dxfId="35" priority="36">
      <formula>AND($AM347="NO",I347&lt;&gt;"No aplica")</formula>
    </cfRule>
  </conditionalFormatting>
  <conditionalFormatting sqref="I346">
    <cfRule type="expression" dxfId="34" priority="35">
      <formula>AND($AM346="NO",I346&lt;&gt;"No aplica")</formula>
    </cfRule>
  </conditionalFormatting>
  <conditionalFormatting sqref="I345">
    <cfRule type="expression" dxfId="33" priority="34">
      <formula>AND($AM345="NO",I345&lt;&gt;"No aplica")</formula>
    </cfRule>
  </conditionalFormatting>
  <conditionalFormatting sqref="I344">
    <cfRule type="expression" dxfId="32" priority="33">
      <formula>AND($AM344="NO",I344&lt;&gt;"No aplica")</formula>
    </cfRule>
  </conditionalFormatting>
  <conditionalFormatting sqref="I351">
    <cfRule type="expression" dxfId="31" priority="32">
      <formula>AND($AM351="NO",I351&lt;&gt;"No aplica")</formula>
    </cfRule>
  </conditionalFormatting>
  <conditionalFormatting sqref="I350">
    <cfRule type="expression" dxfId="30" priority="31">
      <formula>AND($AM350="NO",I350&lt;&gt;"No aplica")</formula>
    </cfRule>
  </conditionalFormatting>
  <conditionalFormatting sqref="I349">
    <cfRule type="expression" dxfId="29" priority="30">
      <formula>AND($AM349="NO",I349&lt;&gt;"No aplica")</formula>
    </cfRule>
  </conditionalFormatting>
  <conditionalFormatting sqref="I371">
    <cfRule type="expression" dxfId="28" priority="29">
      <formula>AND($AM371="NO",I371&lt;&gt;"No aplica")</formula>
    </cfRule>
  </conditionalFormatting>
  <conditionalFormatting sqref="I370">
    <cfRule type="expression" dxfId="27" priority="28">
      <formula>AND($AM370="NO",I370&lt;&gt;"No aplica")</formula>
    </cfRule>
  </conditionalFormatting>
  <conditionalFormatting sqref="I369">
    <cfRule type="expression" dxfId="26" priority="27">
      <formula>AND($AM369="NO",I369&lt;&gt;"No aplica")</formula>
    </cfRule>
  </conditionalFormatting>
  <conditionalFormatting sqref="I368">
    <cfRule type="expression" dxfId="25" priority="26">
      <formula>AND($AM368="NO",I368&lt;&gt;"No aplica")</formula>
    </cfRule>
  </conditionalFormatting>
  <conditionalFormatting sqref="I367">
    <cfRule type="expression" dxfId="24" priority="25">
      <formula>AND($AM367="NO",I367&lt;&gt;"No aplica")</formula>
    </cfRule>
  </conditionalFormatting>
  <conditionalFormatting sqref="I366">
    <cfRule type="expression" dxfId="23" priority="24">
      <formula>AND($AM366="NO",I366&lt;&gt;"No aplica")</formula>
    </cfRule>
  </conditionalFormatting>
  <conditionalFormatting sqref="I387">
    <cfRule type="expression" dxfId="22" priority="23">
      <formula>AND($AM387="NO",I387&lt;&gt;"No aplica")</formula>
    </cfRule>
  </conditionalFormatting>
  <conditionalFormatting sqref="I386">
    <cfRule type="expression" dxfId="21" priority="22">
      <formula>AND($AM386="NO",I386&lt;&gt;"No aplica")</formula>
    </cfRule>
  </conditionalFormatting>
  <conditionalFormatting sqref="I385">
    <cfRule type="expression" dxfId="20" priority="21">
      <formula>AND($AM385="NO",I385&lt;&gt;"No aplica")</formula>
    </cfRule>
  </conditionalFormatting>
  <conditionalFormatting sqref="I384">
    <cfRule type="expression" dxfId="19" priority="20">
      <formula>AND($AM384="NO",I384&lt;&gt;"No aplica")</formula>
    </cfRule>
  </conditionalFormatting>
  <conditionalFormatting sqref="I383">
    <cfRule type="expression" dxfId="18" priority="19">
      <formula>AND($AM383="NO",I383&lt;&gt;"No aplica")</formula>
    </cfRule>
  </conditionalFormatting>
  <conditionalFormatting sqref="I382">
    <cfRule type="expression" dxfId="17" priority="18">
      <formula>AND($AM382="NO",I382&lt;&gt;"No aplica")</formula>
    </cfRule>
  </conditionalFormatting>
  <conditionalFormatting sqref="I381">
    <cfRule type="expression" dxfId="16" priority="17">
      <formula>AND($AM381="NO",I381&lt;&gt;"No aplica")</formula>
    </cfRule>
  </conditionalFormatting>
  <conditionalFormatting sqref="I380">
    <cfRule type="expression" dxfId="15" priority="16">
      <formula>AND($AM380="NO",I380&lt;&gt;"No aplica")</formula>
    </cfRule>
  </conditionalFormatting>
  <conditionalFormatting sqref="I379">
    <cfRule type="expression" dxfId="14" priority="15">
      <formula>AND($AM379="NO",I379&lt;&gt;"No aplica")</formula>
    </cfRule>
  </conditionalFormatting>
  <conditionalFormatting sqref="I378">
    <cfRule type="expression" dxfId="13" priority="14">
      <formula>AND($AM378="NO",I378&lt;&gt;"No aplica")</formula>
    </cfRule>
  </conditionalFormatting>
  <conditionalFormatting sqref="I377">
    <cfRule type="expression" dxfId="12" priority="13">
      <formula>AND($AM377="NO",I377&lt;&gt;"No aplica")</formula>
    </cfRule>
  </conditionalFormatting>
  <conditionalFormatting sqref="I376">
    <cfRule type="expression" dxfId="11" priority="12">
      <formula>AND($AM376="NO",I376&lt;&gt;"No aplica")</formula>
    </cfRule>
  </conditionalFormatting>
  <conditionalFormatting sqref="I375">
    <cfRule type="expression" dxfId="10" priority="11">
      <formula>AND($AM375="NO",I375&lt;&gt;"No aplica")</formula>
    </cfRule>
  </conditionalFormatting>
  <conditionalFormatting sqref="I374">
    <cfRule type="expression" dxfId="9" priority="10">
      <formula>AND($AM374="NO",I374&lt;&gt;"No aplica")</formula>
    </cfRule>
  </conditionalFormatting>
  <conditionalFormatting sqref="I373">
    <cfRule type="expression" dxfId="8" priority="9">
      <formula>AND($AM373="NO",I373&lt;&gt;"No aplica")</formula>
    </cfRule>
  </conditionalFormatting>
  <conditionalFormatting sqref="I372">
    <cfRule type="expression" dxfId="7" priority="8">
      <formula>AND($AM372="NO",I372&lt;&gt;"No aplica")</formula>
    </cfRule>
  </conditionalFormatting>
  <conditionalFormatting sqref="I392">
    <cfRule type="expression" dxfId="6" priority="7">
      <formula>AND($AM392="NO",I392&lt;&gt;"No aplica")</formula>
    </cfRule>
  </conditionalFormatting>
  <conditionalFormatting sqref="I391">
    <cfRule type="expression" dxfId="5" priority="6">
      <formula>AND($AM391="NO",I391&lt;&gt;"No aplica")</formula>
    </cfRule>
  </conditionalFormatting>
  <conditionalFormatting sqref="I390">
    <cfRule type="expression" dxfId="4" priority="5">
      <formula>AND($AM390="NO",I390&lt;&gt;"No aplica")</formula>
    </cfRule>
  </conditionalFormatting>
  <conditionalFormatting sqref="I389">
    <cfRule type="expression" dxfId="3" priority="4">
      <formula>AND($AM389="NO",I389&lt;&gt;"No aplica")</formula>
    </cfRule>
  </conditionalFormatting>
  <conditionalFormatting sqref="I388">
    <cfRule type="expression" dxfId="2" priority="3">
      <formula>AND($AM388="NO",I388&lt;&gt;"No aplica")</formula>
    </cfRule>
  </conditionalFormatting>
  <conditionalFormatting sqref="I38">
    <cfRule type="expression" dxfId="1" priority="2">
      <formula>AND($AM38="NO",I38&lt;&gt;"No aplica")</formula>
    </cfRule>
  </conditionalFormatting>
  <conditionalFormatting sqref="I36">
    <cfRule type="expression" dxfId="0" priority="1">
      <formula>AND($AM36="NO",I36&lt;&gt;"No aplica")</formula>
    </cfRule>
  </conditionalFormatting>
  <dataValidations count="17">
    <dataValidation type="custom" allowBlank="1" showInputMessage="1" showErrorMessage="1" sqref="W7">
      <formula1>vacio()</formula1>
    </dataValidation>
    <dataValidation type="whole" operator="greaterThan" allowBlank="1" showInputMessage="1" showErrorMessage="1" sqref="D6:D7 D9:D10 H6:H7 H10">
      <formula1>0</formula1>
    </dataValidation>
    <dataValidation type="list" allowBlank="1" showInputMessage="1" showErrorMessage="1" sqref="F14:F580">
      <formula1>IF(E14="Selección abreviada",sa,IF(E14="Contratación directa",cd,IF(E14="Régimen especial",re,na)))</formula1>
    </dataValidation>
    <dataValidation type="list" showInputMessage="1" showErrorMessage="1" errorTitle="Tipo de contrato no permitido" error="El tipo de contrato debe corresponder a un número. Consulte el instructivo para más información_x000a_" sqref="D14:D580">
      <formula1>tipo</formula1>
    </dataValidation>
    <dataValidation type="list" allowBlank="1" showInputMessage="1" showErrorMessage="1" errorTitle="Error " error="Debe seleccionar una opción dentro de la lista_x000a_" sqref="E14:E580">
      <formula1>modal</formula1>
    </dataValidation>
    <dataValidation operator="greaterThan" allowBlank="1" showErrorMessage="1" errorTitle="Error" error="Debe digitar un número._x000a_" sqref="L14:L580"/>
    <dataValidation type="whole" operator="greaterThan" allowBlank="1" showErrorMessage="1" errorTitle="Error " error="Debe digitar un número entero._x000a_" sqref="Y14:Z580">
      <formula1>0</formula1>
    </dataValidation>
    <dataValidation type="whole" operator="greaterThan" allowBlank="1" showInputMessage="1" showErrorMessage="1" errorTitle="Error " error="Debe digitar un número sin cáracteres especiales (comas,puntos,guiones,espacios)._x000a_" sqref="O14:P580">
      <formula1>0</formula1>
    </dataValidation>
    <dataValidation type="whole" operator="greaterThan" showErrorMessage="1" errorTitle="Identificación incorrecta" error="El número de identificación no debe contener algún cáracter especial (coma, guión, punto, etc)_x000a_" sqref="M14:M580">
      <formula1>0</formula1>
    </dataValidation>
    <dataValidation type="whole" operator="lessThan" allowBlank="1" showErrorMessage="1" errorTitle="Error" error="Debe ser un número negativo. Ejemplo:-2,000,000_x000a_" sqref="Q14:Q580">
      <formula1>0</formula1>
    </dataValidation>
    <dataValidation type="whole" operator="greaterThan" allowBlank="1" showErrorMessage="1" errorTitle="Error " error="Debe digitar un número sin cáracteres especiales (puntos, comas, guiones, espacios,etc)._x000a_" sqref="S14:S580">
      <formula1>0</formula1>
    </dataValidation>
    <dataValidation type="date" operator="greaterThan" allowBlank="1" showErrorMessage="1" errorTitle="Error" error="Debe introducir una fecha en formato (DD/MM/AAAA)_x000a_" sqref="V14:X580">
      <formula1>18385</formula1>
    </dataValidation>
    <dataValidation type="whole" operator="greaterThan" allowBlank="1" showErrorMessage="1" errorTitle="Error" error="Debe digitar un número sin cáracteres especiales (puntos, comas, guiones, espacios, etc)._x000a__x000a__x000a_" sqref="R14:R580">
      <formula1>0</formula1>
    </dataValidation>
    <dataValidation type="list" allowBlank="1" showInputMessage="1" showErrorMessage="1" errorTitle="Error" error="Debe seleccionar un item de la lista_x000a_" sqref="H14:H580">
      <formula1>afectacion</formula1>
    </dataValidation>
    <dataValidation type="list" allowBlank="1" showInputMessage="1" showErrorMessage="1" sqref="I14:I580">
      <formula1>IF(H14="Inversión",programa,na)</formula1>
    </dataValidation>
    <dataValidation type="whole" allowBlank="1" showInputMessage="1" showErrorMessage="1" sqref="B14:B580">
      <formula1>2000</formula1>
      <formula2>2019</formula2>
    </dataValidation>
    <dataValidation type="whole" operator="greaterThanOrEqual" allowBlank="1" showInputMessage="1" showErrorMessage="1" sqref="U14:U580">
      <formula1>0</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27" r:id="rId4" name="CommandButton1">
          <controlPr autoLine="0" r:id="rId5">
            <anchor moveWithCells="1">
              <from>
                <xdr:col>5</xdr:col>
                <xdr:colOff>466725</xdr:colOff>
                <xdr:row>5</xdr:row>
                <xdr:rowOff>47625</xdr:rowOff>
              </from>
              <to>
                <xdr:col>5</xdr:col>
                <xdr:colOff>1495425</xdr:colOff>
                <xdr:row>5</xdr:row>
                <xdr:rowOff>342900</xdr:rowOff>
              </to>
            </anchor>
          </controlPr>
        </control>
      </mc:Choice>
      <mc:Fallback>
        <control shapeId="1027"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D90"/>
  <sheetViews>
    <sheetView topLeftCell="A79" workbookViewId="0">
      <selection activeCell="D100" sqref="D100"/>
    </sheetView>
  </sheetViews>
  <sheetFormatPr baseColWidth="10" defaultRowHeight="15" x14ac:dyDescent="0.25"/>
  <cols>
    <col min="1" max="1" width="8" customWidth="1"/>
    <col min="2" max="2" width="7.28515625" customWidth="1"/>
    <col min="3" max="3" width="34.85546875" customWidth="1"/>
    <col min="4" max="4" width="84.28515625" customWidth="1"/>
  </cols>
  <sheetData>
    <row r="1" spans="2:4" ht="15.75" thickBot="1" x14ac:dyDescent="0.3"/>
    <row r="2" spans="2:4" ht="41.25" customHeight="1" x14ac:dyDescent="0.25">
      <c r="B2" s="191" t="s">
        <v>50</v>
      </c>
      <c r="C2" s="192"/>
      <c r="D2" s="193"/>
    </row>
    <row r="3" spans="2:4" ht="36" customHeight="1" x14ac:dyDescent="0.25">
      <c r="B3" s="185" t="s">
        <v>51</v>
      </c>
      <c r="C3" s="186"/>
      <c r="D3" s="187"/>
    </row>
    <row r="4" spans="2:4" ht="45" customHeight="1" x14ac:dyDescent="0.25">
      <c r="B4" s="185" t="s">
        <v>52</v>
      </c>
      <c r="C4" s="186"/>
      <c r="D4" s="187"/>
    </row>
    <row r="5" spans="2:4" ht="27.75" customHeight="1" x14ac:dyDescent="0.25">
      <c r="B5" s="185" t="s">
        <v>53</v>
      </c>
      <c r="C5" s="186"/>
      <c r="D5" s="187"/>
    </row>
    <row r="6" spans="2:4" ht="22.5" customHeight="1" x14ac:dyDescent="0.25">
      <c r="B6" s="185" t="s">
        <v>54</v>
      </c>
      <c r="C6" s="186"/>
      <c r="D6" s="187"/>
    </row>
    <row r="7" spans="2:4" ht="45.75" customHeight="1" x14ac:dyDescent="0.25">
      <c r="B7" s="194" t="s">
        <v>275</v>
      </c>
      <c r="C7" s="195"/>
      <c r="D7" s="196"/>
    </row>
    <row r="8" spans="2:4" ht="25.5" customHeight="1" x14ac:dyDescent="0.25">
      <c r="B8" s="185" t="s">
        <v>243</v>
      </c>
      <c r="C8" s="186"/>
      <c r="D8" s="187"/>
    </row>
    <row r="9" spans="2:4" ht="25.5" customHeight="1" x14ac:dyDescent="0.25">
      <c r="B9" s="185" t="s">
        <v>55</v>
      </c>
      <c r="C9" s="186"/>
      <c r="D9" s="187"/>
    </row>
    <row r="10" spans="2:4" ht="54.75" customHeight="1" x14ac:dyDescent="0.25">
      <c r="B10" s="185" t="s">
        <v>251</v>
      </c>
      <c r="C10" s="186"/>
      <c r="D10" s="187"/>
    </row>
    <row r="11" spans="2:4" ht="46.5" customHeight="1" thickBot="1" x14ac:dyDescent="0.3">
      <c r="B11" s="188" t="s">
        <v>259</v>
      </c>
      <c r="C11" s="189"/>
      <c r="D11" s="190"/>
    </row>
    <row r="12" spans="2:4" ht="15.75" thickBot="1" x14ac:dyDescent="0.3"/>
    <row r="13" spans="2:4" ht="15.75" thickBot="1" x14ac:dyDescent="0.3">
      <c r="B13" s="176" t="s">
        <v>56</v>
      </c>
      <c r="C13" s="177"/>
      <c r="D13" s="178"/>
    </row>
    <row r="14" spans="2:4" ht="15.75" thickBot="1" x14ac:dyDescent="0.3">
      <c r="B14" s="9">
        <v>1</v>
      </c>
      <c r="C14" s="10" t="s">
        <v>57</v>
      </c>
      <c r="D14" s="10" t="s">
        <v>58</v>
      </c>
    </row>
    <row r="15" spans="2:4" ht="15.75" thickBot="1" x14ac:dyDescent="0.3">
      <c r="B15" s="9">
        <v>2</v>
      </c>
      <c r="C15" s="10" t="s">
        <v>59</v>
      </c>
      <c r="D15" s="10" t="s">
        <v>60</v>
      </c>
    </row>
    <row r="16" spans="2:4" ht="26.25" thickBot="1" x14ac:dyDescent="0.3">
      <c r="B16" s="9">
        <v>3</v>
      </c>
      <c r="C16" s="10" t="s">
        <v>61</v>
      </c>
      <c r="D16" s="10" t="s">
        <v>264</v>
      </c>
    </row>
    <row r="17" spans="2:4" ht="26.25" thickBot="1" x14ac:dyDescent="0.3">
      <c r="B17" s="9">
        <v>4</v>
      </c>
      <c r="C17" s="10" t="s">
        <v>277</v>
      </c>
      <c r="D17" s="10" t="s">
        <v>265</v>
      </c>
    </row>
    <row r="18" spans="2:4" ht="26.25" thickBot="1" x14ac:dyDescent="0.3">
      <c r="B18" s="9">
        <v>5</v>
      </c>
      <c r="C18" s="10" t="s">
        <v>62</v>
      </c>
      <c r="D18" s="10" t="s">
        <v>276</v>
      </c>
    </row>
    <row r="19" spans="2:4" ht="26.25" thickBot="1" x14ac:dyDescent="0.3">
      <c r="B19" s="9">
        <v>6</v>
      </c>
      <c r="C19" s="10" t="s">
        <v>278</v>
      </c>
      <c r="D19" s="10" t="s">
        <v>266</v>
      </c>
    </row>
    <row r="20" spans="2:4" ht="39" thickBot="1" x14ac:dyDescent="0.3">
      <c r="B20" s="9">
        <v>7</v>
      </c>
      <c r="C20" s="10" t="s">
        <v>63</v>
      </c>
      <c r="D20" s="10" t="s">
        <v>267</v>
      </c>
    </row>
    <row r="21" spans="2:4" ht="26.25" thickBot="1" x14ac:dyDescent="0.3">
      <c r="B21" s="9">
        <v>8</v>
      </c>
      <c r="C21" s="10" t="s">
        <v>279</v>
      </c>
      <c r="D21" s="10" t="s">
        <v>268</v>
      </c>
    </row>
    <row r="22" spans="2:4" ht="39" thickBot="1" x14ac:dyDescent="0.3">
      <c r="B22" s="9">
        <v>9</v>
      </c>
      <c r="C22" s="10" t="s">
        <v>64</v>
      </c>
      <c r="D22" s="10" t="s">
        <v>252</v>
      </c>
    </row>
    <row r="23" spans="2:4" ht="15.75" thickBot="1" x14ac:dyDescent="0.3"/>
    <row r="24" spans="2:4" ht="15.75" thickBot="1" x14ac:dyDescent="0.3">
      <c r="B24" s="176" t="s">
        <v>65</v>
      </c>
      <c r="C24" s="177"/>
      <c r="D24" s="178"/>
    </row>
    <row r="25" spans="2:4" ht="25.5" x14ac:dyDescent="0.25">
      <c r="B25" s="179">
        <v>1</v>
      </c>
      <c r="C25" s="182" t="s">
        <v>66</v>
      </c>
      <c r="D25" s="11" t="s">
        <v>253</v>
      </c>
    </row>
    <row r="26" spans="2:4" ht="39" thickBot="1" x14ac:dyDescent="0.3">
      <c r="B26" s="181"/>
      <c r="C26" s="184"/>
      <c r="D26" s="10" t="s">
        <v>67</v>
      </c>
    </row>
    <row r="27" spans="2:4" ht="15.75" thickBot="1" x14ac:dyDescent="0.3">
      <c r="B27" s="9">
        <v>2</v>
      </c>
      <c r="C27" s="10" t="s">
        <v>6</v>
      </c>
      <c r="D27" s="10" t="s">
        <v>68</v>
      </c>
    </row>
    <row r="28" spans="2:4" ht="26.25" thickBot="1" x14ac:dyDescent="0.3">
      <c r="B28" s="9">
        <v>3</v>
      </c>
      <c r="C28" s="10" t="s">
        <v>69</v>
      </c>
      <c r="D28" s="10" t="s">
        <v>70</v>
      </c>
    </row>
    <row r="29" spans="2:4" ht="25.5" x14ac:dyDescent="0.25">
      <c r="B29" s="179">
        <v>4</v>
      </c>
      <c r="C29" s="182" t="s">
        <v>71</v>
      </c>
      <c r="D29" s="11" t="s">
        <v>72</v>
      </c>
    </row>
    <row r="30" spans="2:4" ht="26.25" thickBot="1" x14ac:dyDescent="0.3">
      <c r="B30" s="181"/>
      <c r="C30" s="184"/>
      <c r="D30" s="10" t="s">
        <v>254</v>
      </c>
    </row>
    <row r="31" spans="2:4" ht="39" thickBot="1" x14ac:dyDescent="0.3">
      <c r="B31" s="179">
        <v>4</v>
      </c>
      <c r="C31" s="10" t="s">
        <v>73</v>
      </c>
      <c r="D31" s="10" t="s">
        <v>74</v>
      </c>
    </row>
    <row r="32" spans="2:4" ht="51.75" thickBot="1" x14ac:dyDescent="0.3">
      <c r="B32" s="180"/>
      <c r="C32" s="10" t="s">
        <v>75</v>
      </c>
      <c r="D32" s="10" t="s">
        <v>76</v>
      </c>
    </row>
    <row r="33" spans="2:4" ht="38.25" x14ac:dyDescent="0.25">
      <c r="B33" s="180"/>
      <c r="C33" s="182" t="s">
        <v>77</v>
      </c>
      <c r="D33" s="11" t="s">
        <v>78</v>
      </c>
    </row>
    <row r="34" spans="2:4" ht="26.25" thickBot="1" x14ac:dyDescent="0.3">
      <c r="B34" s="180"/>
      <c r="C34" s="184"/>
      <c r="D34" s="10" t="s">
        <v>79</v>
      </c>
    </row>
    <row r="35" spans="2:4" ht="39" thickBot="1" x14ac:dyDescent="0.3">
      <c r="B35" s="180"/>
      <c r="C35" s="10" t="s">
        <v>80</v>
      </c>
      <c r="D35" s="10" t="s">
        <v>81</v>
      </c>
    </row>
    <row r="36" spans="2:4" ht="39" thickBot="1" x14ac:dyDescent="0.3">
      <c r="B36" s="180"/>
      <c r="C36" s="10" t="s">
        <v>82</v>
      </c>
      <c r="D36" s="10" t="s">
        <v>83</v>
      </c>
    </row>
    <row r="37" spans="2:4" ht="51.75" thickBot="1" x14ac:dyDescent="0.3">
      <c r="B37" s="180"/>
      <c r="C37" s="10" t="s">
        <v>84</v>
      </c>
      <c r="D37" s="10" t="s">
        <v>85</v>
      </c>
    </row>
    <row r="38" spans="2:4" ht="39" thickBot="1" x14ac:dyDescent="0.3">
      <c r="B38" s="180"/>
      <c r="C38" s="10" t="s">
        <v>86</v>
      </c>
      <c r="D38" s="10" t="s">
        <v>87</v>
      </c>
    </row>
    <row r="39" spans="2:4" ht="26.25" thickBot="1" x14ac:dyDescent="0.3">
      <c r="B39" s="180"/>
      <c r="C39" s="10" t="s">
        <v>88</v>
      </c>
      <c r="D39" s="10" t="s">
        <v>89</v>
      </c>
    </row>
    <row r="40" spans="2:4" ht="26.25" thickBot="1" x14ac:dyDescent="0.3">
      <c r="B40" s="180"/>
      <c r="C40" s="10" t="s">
        <v>90</v>
      </c>
      <c r="D40" s="10" t="s">
        <v>91</v>
      </c>
    </row>
    <row r="41" spans="2:4" ht="51.75" thickBot="1" x14ac:dyDescent="0.3">
      <c r="B41" s="180"/>
      <c r="C41" s="10" t="s">
        <v>37</v>
      </c>
      <c r="D41" s="10" t="s">
        <v>92</v>
      </c>
    </row>
    <row r="42" spans="2:4" ht="39" thickBot="1" x14ac:dyDescent="0.3">
      <c r="B42" s="180"/>
      <c r="C42" s="10" t="s">
        <v>93</v>
      </c>
      <c r="D42" s="10" t="s">
        <v>94</v>
      </c>
    </row>
    <row r="43" spans="2:4" ht="26.25" thickBot="1" x14ac:dyDescent="0.3">
      <c r="B43" s="180"/>
      <c r="C43" s="10" t="s">
        <v>95</v>
      </c>
      <c r="D43" s="10" t="s">
        <v>96</v>
      </c>
    </row>
    <row r="44" spans="2:4" ht="26.25" thickBot="1" x14ac:dyDescent="0.3">
      <c r="B44" s="180"/>
      <c r="C44" s="10" t="s">
        <v>97</v>
      </c>
      <c r="D44" s="10" t="s">
        <v>98</v>
      </c>
    </row>
    <row r="45" spans="2:4" ht="115.5" thickBot="1" x14ac:dyDescent="0.3">
      <c r="B45" s="180"/>
      <c r="C45" s="10" t="s">
        <v>99</v>
      </c>
      <c r="D45" s="10" t="s">
        <v>100</v>
      </c>
    </row>
    <row r="46" spans="2:4" ht="39" thickBot="1" x14ac:dyDescent="0.3">
      <c r="B46" s="180"/>
      <c r="C46" s="10" t="s">
        <v>101</v>
      </c>
      <c r="D46" s="10" t="s">
        <v>102</v>
      </c>
    </row>
    <row r="47" spans="2:4" ht="51.75" thickBot="1" x14ac:dyDescent="0.3">
      <c r="B47" s="180"/>
      <c r="C47" s="10" t="s">
        <v>103</v>
      </c>
      <c r="D47" s="10" t="s">
        <v>104</v>
      </c>
    </row>
    <row r="48" spans="2:4" ht="51.75" thickBot="1" x14ac:dyDescent="0.3">
      <c r="B48" s="180"/>
      <c r="C48" s="10" t="s">
        <v>105</v>
      </c>
      <c r="D48" s="10" t="s">
        <v>106</v>
      </c>
    </row>
    <row r="49" spans="2:4" ht="26.25" thickBot="1" x14ac:dyDescent="0.3">
      <c r="B49" s="180"/>
      <c r="C49" s="10" t="s">
        <v>107</v>
      </c>
      <c r="D49" s="10" t="s">
        <v>108</v>
      </c>
    </row>
    <row r="50" spans="2:4" s="57" customFormat="1" ht="15.75" thickBot="1" x14ac:dyDescent="0.3">
      <c r="B50" s="180"/>
      <c r="C50" s="10" t="s">
        <v>109</v>
      </c>
      <c r="D50" s="10" t="s">
        <v>110</v>
      </c>
    </row>
    <row r="51" spans="2:4" ht="51.75" thickBot="1" x14ac:dyDescent="0.3">
      <c r="B51" s="181"/>
      <c r="C51" s="10" t="s">
        <v>177</v>
      </c>
      <c r="D51" s="10" t="s">
        <v>255</v>
      </c>
    </row>
    <row r="52" spans="2:4" ht="25.5" x14ac:dyDescent="0.25">
      <c r="B52" s="179">
        <v>5</v>
      </c>
      <c r="C52" s="182" t="s">
        <v>9</v>
      </c>
      <c r="D52" s="11" t="s">
        <v>111</v>
      </c>
    </row>
    <row r="53" spans="2:4" s="57" customFormat="1" ht="26.25" thickBot="1" x14ac:dyDescent="0.3">
      <c r="B53" s="180"/>
      <c r="C53" s="183"/>
      <c r="D53" s="10" t="s">
        <v>112</v>
      </c>
    </row>
    <row r="54" spans="2:4" ht="51.75" thickBot="1" x14ac:dyDescent="0.3">
      <c r="B54" s="181"/>
      <c r="C54" s="184"/>
      <c r="D54" s="10" t="s">
        <v>257</v>
      </c>
    </row>
    <row r="55" spans="2:4" ht="51.75" thickBot="1" x14ac:dyDescent="0.3">
      <c r="B55" s="9">
        <v>6</v>
      </c>
      <c r="C55" s="10" t="s">
        <v>10</v>
      </c>
      <c r="D55" s="10" t="s">
        <v>258</v>
      </c>
    </row>
    <row r="56" spans="2:4" ht="15.75" thickBot="1" x14ac:dyDescent="0.3">
      <c r="B56" s="9">
        <v>7</v>
      </c>
      <c r="C56" s="10" t="s">
        <v>11</v>
      </c>
      <c r="D56" s="10" t="s">
        <v>113</v>
      </c>
    </row>
    <row r="57" spans="2:4" ht="39" thickBot="1" x14ac:dyDescent="0.3">
      <c r="B57" s="179">
        <v>8</v>
      </c>
      <c r="C57" s="10" t="s">
        <v>12</v>
      </c>
      <c r="D57" s="10" t="s">
        <v>114</v>
      </c>
    </row>
    <row r="58" spans="2:4" ht="25.5" x14ac:dyDescent="0.25">
      <c r="B58" s="180"/>
      <c r="C58" s="182" t="s">
        <v>13</v>
      </c>
      <c r="D58" s="11" t="s">
        <v>256</v>
      </c>
    </row>
    <row r="59" spans="2:4" ht="51.75" thickBot="1" x14ac:dyDescent="0.3">
      <c r="B59" s="181"/>
      <c r="C59" s="184"/>
      <c r="D59" s="10" t="s">
        <v>115</v>
      </c>
    </row>
    <row r="60" spans="2:4" ht="26.25" thickBot="1" x14ac:dyDescent="0.3">
      <c r="B60" s="9">
        <v>9</v>
      </c>
      <c r="C60" s="10" t="s">
        <v>16</v>
      </c>
      <c r="D60" s="10" t="s">
        <v>116</v>
      </c>
    </row>
    <row r="61" spans="2:4" ht="39" thickBot="1" x14ac:dyDescent="0.3">
      <c r="B61" s="179">
        <v>10</v>
      </c>
      <c r="C61" s="10" t="s">
        <v>117</v>
      </c>
      <c r="D61" s="10" t="s">
        <v>262</v>
      </c>
    </row>
    <row r="62" spans="2:4" ht="15.75" thickBot="1" x14ac:dyDescent="0.3">
      <c r="B62" s="181"/>
      <c r="C62" s="10" t="s">
        <v>118</v>
      </c>
      <c r="D62" s="10" t="s">
        <v>119</v>
      </c>
    </row>
    <row r="63" spans="2:4" ht="15.75" thickBot="1" x14ac:dyDescent="0.3"/>
    <row r="64" spans="2:4" ht="15.75" thickBot="1" x14ac:dyDescent="0.3">
      <c r="B64" s="176" t="s">
        <v>120</v>
      </c>
      <c r="C64" s="177"/>
      <c r="D64" s="178"/>
    </row>
    <row r="65" spans="2:4" ht="25.5" x14ac:dyDescent="0.25">
      <c r="B65" s="179">
        <v>11</v>
      </c>
      <c r="C65" s="182" t="s">
        <v>121</v>
      </c>
      <c r="D65" s="11" t="s">
        <v>269</v>
      </c>
    </row>
    <row r="66" spans="2:4" ht="25.5" x14ac:dyDescent="0.25">
      <c r="B66" s="180"/>
      <c r="C66" s="183"/>
      <c r="D66" s="11" t="s">
        <v>122</v>
      </c>
    </row>
    <row r="67" spans="2:4" ht="15.75" thickBot="1" x14ac:dyDescent="0.3">
      <c r="B67" s="181"/>
      <c r="C67" s="184"/>
      <c r="D67" s="10" t="s">
        <v>123</v>
      </c>
    </row>
    <row r="68" spans="2:4" ht="25.5" x14ac:dyDescent="0.25">
      <c r="B68" s="179">
        <v>12</v>
      </c>
      <c r="C68" s="182" t="s">
        <v>124</v>
      </c>
      <c r="D68" s="11" t="s">
        <v>125</v>
      </c>
    </row>
    <row r="69" spans="2:4" ht="15.75" thickBot="1" x14ac:dyDescent="0.3">
      <c r="B69" s="181"/>
      <c r="C69" s="184"/>
      <c r="D69" s="10" t="s">
        <v>126</v>
      </c>
    </row>
    <row r="70" spans="2:4" ht="26.25" thickBot="1" x14ac:dyDescent="0.3">
      <c r="B70" s="9">
        <v>13</v>
      </c>
      <c r="C70" s="10" t="s">
        <v>20</v>
      </c>
      <c r="D70" s="10" t="s">
        <v>127</v>
      </c>
    </row>
    <row r="71" spans="2:4" ht="25.5" x14ac:dyDescent="0.25">
      <c r="B71" s="179">
        <v>14</v>
      </c>
      <c r="C71" s="182" t="s">
        <v>128</v>
      </c>
      <c r="D71" s="11" t="s">
        <v>129</v>
      </c>
    </row>
    <row r="72" spans="2:4" ht="15.75" thickBot="1" x14ac:dyDescent="0.3">
      <c r="B72" s="181"/>
      <c r="C72" s="184"/>
      <c r="D72" s="10" t="s">
        <v>130</v>
      </c>
    </row>
    <row r="73" spans="2:4" ht="26.25" thickBot="1" x14ac:dyDescent="0.3">
      <c r="B73" s="9">
        <v>15</v>
      </c>
      <c r="C73" s="10" t="s">
        <v>131</v>
      </c>
      <c r="D73" s="10" t="s">
        <v>132</v>
      </c>
    </row>
    <row r="74" spans="2:4" ht="38.25" x14ac:dyDescent="0.25">
      <c r="B74" s="179">
        <v>16</v>
      </c>
      <c r="C74" s="182" t="s">
        <v>133</v>
      </c>
      <c r="D74" s="11" t="s">
        <v>134</v>
      </c>
    </row>
    <row r="75" spans="2:4" ht="51" x14ac:dyDescent="0.25">
      <c r="B75" s="180"/>
      <c r="C75" s="183"/>
      <c r="D75" s="11" t="s">
        <v>135</v>
      </c>
    </row>
    <row r="76" spans="2:4" ht="38.25" x14ac:dyDescent="0.25">
      <c r="B76" s="180"/>
      <c r="C76" s="183"/>
      <c r="D76" s="11" t="s">
        <v>261</v>
      </c>
    </row>
    <row r="77" spans="2:4" ht="26.25" thickBot="1" x14ac:dyDescent="0.3">
      <c r="B77" s="181"/>
      <c r="C77" s="184"/>
      <c r="D77" s="10" t="s">
        <v>136</v>
      </c>
    </row>
    <row r="78" spans="2:4" ht="15.75" thickBot="1" x14ac:dyDescent="0.3">
      <c r="B78" s="9">
        <v>17</v>
      </c>
      <c r="C78" s="10" t="s">
        <v>137</v>
      </c>
      <c r="D78" s="10" t="s">
        <v>244</v>
      </c>
    </row>
    <row r="79" spans="2:4" ht="15.75" thickBot="1" x14ac:dyDescent="0.3"/>
    <row r="80" spans="2:4" ht="15.75" thickBot="1" x14ac:dyDescent="0.3">
      <c r="B80" s="176" t="s">
        <v>138</v>
      </c>
      <c r="C80" s="177"/>
      <c r="D80" s="178"/>
    </row>
    <row r="81" spans="2:4" ht="25.5" x14ac:dyDescent="0.25">
      <c r="B81" s="179">
        <v>18</v>
      </c>
      <c r="C81" s="182" t="s">
        <v>139</v>
      </c>
      <c r="D81" s="11" t="s">
        <v>242</v>
      </c>
    </row>
    <row r="82" spans="2:4" ht="26.25" thickBot="1" x14ac:dyDescent="0.3">
      <c r="B82" s="181"/>
      <c r="C82" s="184"/>
      <c r="D82" s="10" t="s">
        <v>140</v>
      </c>
    </row>
    <row r="83" spans="2:4" ht="39" thickBot="1" x14ac:dyDescent="0.3">
      <c r="B83" s="9">
        <v>19</v>
      </c>
      <c r="C83" s="10" t="s">
        <v>141</v>
      </c>
      <c r="D83" s="10" t="s">
        <v>142</v>
      </c>
    </row>
    <row r="84" spans="2:4" ht="26.25" thickBot="1" x14ac:dyDescent="0.3">
      <c r="B84" s="9">
        <v>20</v>
      </c>
      <c r="C84" s="10" t="s">
        <v>143</v>
      </c>
      <c r="D84" s="10" t="s">
        <v>144</v>
      </c>
    </row>
    <row r="85" spans="2:4" ht="26.25" thickBot="1" x14ac:dyDescent="0.3">
      <c r="B85" s="9">
        <v>21</v>
      </c>
      <c r="C85" s="10" t="s">
        <v>28</v>
      </c>
      <c r="D85" s="10" t="s">
        <v>145</v>
      </c>
    </row>
    <row r="86" spans="2:4" ht="26.25" thickBot="1" x14ac:dyDescent="0.3">
      <c r="B86" s="9">
        <v>22</v>
      </c>
      <c r="C86" s="10" t="s">
        <v>146</v>
      </c>
      <c r="D86" s="10" t="s">
        <v>147</v>
      </c>
    </row>
    <row r="87" spans="2:4" ht="15.75" thickBot="1" x14ac:dyDescent="0.3"/>
    <row r="88" spans="2:4" ht="15.75" thickBot="1" x14ac:dyDescent="0.3">
      <c r="B88" s="176" t="s">
        <v>280</v>
      </c>
      <c r="C88" s="177"/>
      <c r="D88" s="178"/>
    </row>
    <row r="89" spans="2:4" ht="26.25" thickBot="1" x14ac:dyDescent="0.3">
      <c r="B89" s="9">
        <v>23</v>
      </c>
      <c r="C89" s="10" t="s">
        <v>148</v>
      </c>
      <c r="D89" s="10" t="s">
        <v>149</v>
      </c>
    </row>
    <row r="90" spans="2:4" ht="64.5" thickBot="1" x14ac:dyDescent="0.3">
      <c r="B90" s="9">
        <v>24</v>
      </c>
      <c r="C90" s="10" t="s">
        <v>150</v>
      </c>
      <c r="D90" s="10" t="s">
        <v>260</v>
      </c>
    </row>
  </sheetData>
  <mergeCells count="36">
    <mergeCell ref="B2:D2"/>
    <mergeCell ref="B3:D3"/>
    <mergeCell ref="B5:D5"/>
    <mergeCell ref="B6:D6"/>
    <mergeCell ref="B7:D7"/>
    <mergeCell ref="B9:D9"/>
    <mergeCell ref="B10:D10"/>
    <mergeCell ref="B11:D11"/>
    <mergeCell ref="B4:D4"/>
    <mergeCell ref="B24:D24"/>
    <mergeCell ref="B13:D13"/>
    <mergeCell ref="B8:D8"/>
    <mergeCell ref="B64:D64"/>
    <mergeCell ref="B25:B26"/>
    <mergeCell ref="C25:C26"/>
    <mergeCell ref="B29:B30"/>
    <mergeCell ref="C29:C30"/>
    <mergeCell ref="B31:B51"/>
    <mergeCell ref="C33:C34"/>
    <mergeCell ref="B52:B54"/>
    <mergeCell ref="C52:C54"/>
    <mergeCell ref="B57:B59"/>
    <mergeCell ref="C58:C59"/>
    <mergeCell ref="B61:B62"/>
    <mergeCell ref="B88:D88"/>
    <mergeCell ref="B65:B67"/>
    <mergeCell ref="C65:C67"/>
    <mergeCell ref="B68:B69"/>
    <mergeCell ref="C68:C69"/>
    <mergeCell ref="B71:B72"/>
    <mergeCell ref="C71:C72"/>
    <mergeCell ref="B74:B77"/>
    <mergeCell ref="C74:C77"/>
    <mergeCell ref="B80:D80"/>
    <mergeCell ref="B81:B82"/>
    <mergeCell ref="C81:C8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workbookViewId="0">
      <selection activeCell="C12" sqref="C12"/>
    </sheetView>
  </sheetViews>
  <sheetFormatPr baseColWidth="10" defaultRowHeight="15" x14ac:dyDescent="0.25"/>
  <cols>
    <col min="2" max="2" width="66.140625" customWidth="1"/>
    <col min="3" max="3" width="63.85546875" customWidth="1"/>
    <col min="4" max="4" width="15.42578125" bestFit="1" customWidth="1"/>
  </cols>
  <sheetData>
    <row r="1" spans="1:5" x14ac:dyDescent="0.25">
      <c r="B1" s="24" t="s">
        <v>151</v>
      </c>
      <c r="C1" s="12" t="s">
        <v>9</v>
      </c>
      <c r="D1" s="13" t="s">
        <v>152</v>
      </c>
    </row>
    <row r="2" spans="1:5" ht="15.75" thickBot="1" x14ac:dyDescent="0.3">
      <c r="A2">
        <v>1</v>
      </c>
      <c r="B2" s="14" t="s">
        <v>153</v>
      </c>
      <c r="C2" s="15" t="s">
        <v>154</v>
      </c>
      <c r="D2" s="16" t="s">
        <v>155</v>
      </c>
      <c r="E2" s="14"/>
    </row>
    <row r="3" spans="1:5" x14ac:dyDescent="0.25">
      <c r="A3">
        <v>2</v>
      </c>
      <c r="B3" s="17" t="s">
        <v>75</v>
      </c>
      <c r="C3" s="18" t="s">
        <v>38</v>
      </c>
      <c r="D3" s="16" t="s">
        <v>156</v>
      </c>
      <c r="E3" s="19"/>
    </row>
    <row r="4" spans="1:5" x14ac:dyDescent="0.25">
      <c r="A4">
        <v>3</v>
      </c>
      <c r="B4" s="20" t="s">
        <v>77</v>
      </c>
      <c r="C4" s="18" t="s">
        <v>157</v>
      </c>
      <c r="D4" s="16" t="s">
        <v>158</v>
      </c>
      <c r="E4" s="19"/>
    </row>
    <row r="5" spans="1:5" ht="16.5" x14ac:dyDescent="0.3">
      <c r="A5">
        <v>4</v>
      </c>
      <c r="B5" s="21" t="s">
        <v>159</v>
      </c>
      <c r="C5" s="18" t="s">
        <v>160</v>
      </c>
      <c r="D5" s="22"/>
      <c r="E5" s="23"/>
    </row>
    <row r="6" spans="1:5" x14ac:dyDescent="0.25">
      <c r="A6">
        <v>5</v>
      </c>
      <c r="B6" s="19" t="s">
        <v>161</v>
      </c>
      <c r="C6" s="18" t="s">
        <v>162</v>
      </c>
      <c r="D6" s="19"/>
      <c r="E6" s="19"/>
    </row>
    <row r="7" spans="1:5" x14ac:dyDescent="0.25">
      <c r="A7">
        <v>6</v>
      </c>
      <c r="B7" s="19" t="s">
        <v>84</v>
      </c>
      <c r="C7" s="18" t="s">
        <v>163</v>
      </c>
      <c r="D7" s="19"/>
      <c r="E7" s="19"/>
    </row>
    <row r="8" spans="1:5" x14ac:dyDescent="0.25">
      <c r="A8">
        <v>7</v>
      </c>
      <c r="B8" s="19" t="s">
        <v>86</v>
      </c>
      <c r="C8" s="18" t="s">
        <v>164</v>
      </c>
      <c r="D8" s="19"/>
      <c r="E8" s="19"/>
    </row>
    <row r="9" spans="1:5" x14ac:dyDescent="0.25">
      <c r="A9">
        <v>8</v>
      </c>
      <c r="B9" s="19" t="s">
        <v>88</v>
      </c>
      <c r="C9" s="19"/>
      <c r="D9" s="19"/>
      <c r="E9" s="19"/>
    </row>
    <row r="10" spans="1:5" x14ac:dyDescent="0.25">
      <c r="A10">
        <v>9</v>
      </c>
      <c r="B10" s="19" t="s">
        <v>90</v>
      </c>
      <c r="C10" s="14"/>
      <c r="D10" s="19"/>
      <c r="E10" s="19"/>
    </row>
    <row r="11" spans="1:5" x14ac:dyDescent="0.25">
      <c r="A11">
        <v>10</v>
      </c>
      <c r="B11" s="19" t="s">
        <v>37</v>
      </c>
      <c r="C11" s="24" t="s">
        <v>160</v>
      </c>
      <c r="D11" s="19"/>
      <c r="E11" s="19"/>
    </row>
    <row r="12" spans="1:5" x14ac:dyDescent="0.25">
      <c r="A12">
        <v>11</v>
      </c>
      <c r="B12" s="19" t="s">
        <v>93</v>
      </c>
      <c r="C12" s="25" t="s">
        <v>165</v>
      </c>
      <c r="D12" s="19"/>
      <c r="E12" s="19"/>
    </row>
    <row r="13" spans="1:5" x14ac:dyDescent="0.25">
      <c r="A13">
        <v>12</v>
      </c>
      <c r="B13" s="19" t="s">
        <v>95</v>
      </c>
      <c r="C13" s="25" t="s">
        <v>166</v>
      </c>
      <c r="D13" s="19"/>
      <c r="E13" s="19"/>
    </row>
    <row r="14" spans="1:5" x14ac:dyDescent="0.25">
      <c r="A14">
        <v>13</v>
      </c>
      <c r="B14" s="19" t="s">
        <v>97</v>
      </c>
      <c r="C14" s="25" t="s">
        <v>167</v>
      </c>
      <c r="D14" s="19"/>
      <c r="E14" s="19"/>
    </row>
    <row r="15" spans="1:5" x14ac:dyDescent="0.25">
      <c r="A15">
        <v>14</v>
      </c>
      <c r="B15" s="19" t="s">
        <v>168</v>
      </c>
      <c r="C15" s="25" t="s">
        <v>169</v>
      </c>
      <c r="D15" s="19"/>
      <c r="E15" s="19"/>
    </row>
    <row r="16" spans="1:5" x14ac:dyDescent="0.25">
      <c r="A16">
        <v>15</v>
      </c>
      <c r="B16" s="19" t="s">
        <v>170</v>
      </c>
      <c r="C16" s="19"/>
      <c r="D16" s="19"/>
      <c r="E16" s="19"/>
    </row>
    <row r="17" spans="1:6" x14ac:dyDescent="0.25">
      <c r="A17">
        <v>16</v>
      </c>
      <c r="B17" s="19" t="s">
        <v>171</v>
      </c>
      <c r="C17" s="26" t="s">
        <v>172</v>
      </c>
      <c r="D17" s="19"/>
      <c r="E17" s="19"/>
    </row>
    <row r="18" spans="1:6" x14ac:dyDescent="0.25">
      <c r="A18">
        <v>17</v>
      </c>
      <c r="B18" s="19" t="s">
        <v>173</v>
      </c>
      <c r="C18" s="25" t="s">
        <v>174</v>
      </c>
      <c r="D18" s="19"/>
      <c r="E18" s="19"/>
    </row>
    <row r="19" spans="1:6" x14ac:dyDescent="0.25">
      <c r="A19">
        <v>18</v>
      </c>
      <c r="B19" s="19" t="s">
        <v>175</v>
      </c>
      <c r="C19" s="25" t="s">
        <v>176</v>
      </c>
      <c r="D19" s="19"/>
      <c r="E19" s="19"/>
    </row>
    <row r="20" spans="1:6" x14ac:dyDescent="0.25">
      <c r="A20">
        <v>19</v>
      </c>
      <c r="B20" s="19" t="s">
        <v>109</v>
      </c>
      <c r="C20" s="25" t="s">
        <v>171</v>
      </c>
      <c r="D20" s="19"/>
      <c r="E20" s="19"/>
    </row>
    <row r="21" spans="1:6" ht="36.75" customHeight="1" x14ac:dyDescent="0.25">
      <c r="A21" s="27">
        <v>20</v>
      </c>
      <c r="B21" s="27" t="s">
        <v>177</v>
      </c>
      <c r="C21" s="28" t="s">
        <v>178</v>
      </c>
      <c r="D21" s="27"/>
      <c r="E21" s="27"/>
      <c r="F21" s="27"/>
    </row>
    <row r="22" spans="1:6" x14ac:dyDescent="0.25">
      <c r="A22" s="27"/>
      <c r="B22" s="27"/>
      <c r="C22" s="28" t="s">
        <v>179</v>
      </c>
      <c r="D22" s="27"/>
      <c r="E22" s="27"/>
      <c r="F22" s="27"/>
    </row>
    <row r="23" spans="1:6" ht="45" x14ac:dyDescent="0.25">
      <c r="A23" s="27"/>
      <c r="B23" s="27"/>
      <c r="C23" s="28" t="s">
        <v>180</v>
      </c>
      <c r="D23" s="27"/>
      <c r="E23" s="27"/>
      <c r="F23" s="27"/>
    </row>
    <row r="24" spans="1:6" x14ac:dyDescent="0.25">
      <c r="A24" s="27"/>
      <c r="B24" s="27"/>
      <c r="C24" s="28" t="s">
        <v>181</v>
      </c>
      <c r="D24" s="27"/>
      <c r="E24" s="27"/>
      <c r="F24" s="27"/>
    </row>
    <row r="25" spans="1:6" ht="45" x14ac:dyDescent="0.25">
      <c r="A25" s="27"/>
      <c r="B25" s="27"/>
      <c r="C25" s="28" t="s">
        <v>182</v>
      </c>
      <c r="D25" s="27"/>
      <c r="E25" s="27"/>
      <c r="F25" s="27"/>
    </row>
    <row r="26" spans="1:6" x14ac:dyDescent="0.25">
      <c r="A26" s="27"/>
      <c r="B26" s="27"/>
      <c r="C26" s="28" t="s">
        <v>183</v>
      </c>
      <c r="D26" s="27"/>
      <c r="E26" s="27"/>
      <c r="F26" s="27"/>
    </row>
    <row r="27" spans="1:6" ht="30" x14ac:dyDescent="0.25">
      <c r="A27" s="27"/>
      <c r="B27" s="27"/>
      <c r="C27" s="28" t="s">
        <v>184</v>
      </c>
      <c r="D27" s="27"/>
      <c r="E27" s="27"/>
      <c r="F27" s="27"/>
    </row>
    <row r="28" spans="1:6" x14ac:dyDescent="0.25">
      <c r="A28" s="27"/>
      <c r="B28" s="27"/>
      <c r="C28" s="28"/>
      <c r="D28" s="27"/>
      <c r="E28" s="27"/>
      <c r="F28" s="27"/>
    </row>
    <row r="29" spans="1:6" x14ac:dyDescent="0.25">
      <c r="C29" s="28"/>
    </row>
    <row r="30" spans="1:6" x14ac:dyDescent="0.25">
      <c r="C30" s="25" t="s">
        <v>185</v>
      </c>
    </row>
    <row r="31" spans="1:6" x14ac:dyDescent="0.25">
      <c r="C31" s="29"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1:E47"/>
  <sheetViews>
    <sheetView topLeftCell="A25" workbookViewId="0">
      <selection activeCell="D19" sqref="D19"/>
    </sheetView>
  </sheetViews>
  <sheetFormatPr baseColWidth="10" defaultRowHeight="15" x14ac:dyDescent="0.25"/>
  <cols>
    <col min="4" max="4" width="74.28515625" customWidth="1"/>
    <col min="5" max="5" width="70.140625" bestFit="1" customWidth="1"/>
  </cols>
  <sheetData>
    <row r="1" spans="3:5" ht="15.75" thickBot="1" x14ac:dyDescent="0.3"/>
    <row r="2" spans="3:5" ht="16.5" x14ac:dyDescent="0.3">
      <c r="C2" s="37" t="s">
        <v>241</v>
      </c>
      <c r="D2" s="38" t="s">
        <v>187</v>
      </c>
      <c r="E2" s="39" t="s">
        <v>240</v>
      </c>
    </row>
    <row r="3" spans="3:5" ht="16.5" x14ac:dyDescent="0.3">
      <c r="C3" s="49">
        <v>1</v>
      </c>
      <c r="D3" s="31" t="s">
        <v>188</v>
      </c>
      <c r="E3" s="40" t="s">
        <v>189</v>
      </c>
    </row>
    <row r="4" spans="3:5" ht="16.5" x14ac:dyDescent="0.3">
      <c r="C4" s="49">
        <v>2</v>
      </c>
      <c r="D4" s="31" t="s">
        <v>190</v>
      </c>
      <c r="E4" s="40" t="s">
        <v>189</v>
      </c>
    </row>
    <row r="5" spans="3:5" ht="16.5" x14ac:dyDescent="0.3">
      <c r="C5" s="49">
        <v>3</v>
      </c>
      <c r="D5" s="31" t="s">
        <v>191</v>
      </c>
      <c r="E5" s="40" t="s">
        <v>189</v>
      </c>
    </row>
    <row r="6" spans="3:5" ht="16.5" x14ac:dyDescent="0.3">
      <c r="C6" s="49">
        <v>4</v>
      </c>
      <c r="D6" s="31" t="s">
        <v>192</v>
      </c>
      <c r="E6" s="40" t="s">
        <v>189</v>
      </c>
    </row>
    <row r="7" spans="3:5" ht="16.5" x14ac:dyDescent="0.3">
      <c r="C7" s="49">
        <v>5</v>
      </c>
      <c r="D7" s="31" t="s">
        <v>193</v>
      </c>
      <c r="E7" s="40" t="s">
        <v>189</v>
      </c>
    </row>
    <row r="8" spans="3:5" ht="16.5" x14ac:dyDescent="0.3">
      <c r="C8" s="49">
        <v>6</v>
      </c>
      <c r="D8" s="31" t="s">
        <v>194</v>
      </c>
      <c r="E8" s="40" t="s">
        <v>189</v>
      </c>
    </row>
    <row r="9" spans="3:5" ht="16.5" x14ac:dyDescent="0.3">
      <c r="C9" s="49">
        <v>7</v>
      </c>
      <c r="D9" s="31" t="s">
        <v>195</v>
      </c>
      <c r="E9" s="40" t="s">
        <v>189</v>
      </c>
    </row>
    <row r="10" spans="3:5" ht="16.5" x14ac:dyDescent="0.3">
      <c r="C10" s="49">
        <v>8</v>
      </c>
      <c r="D10" s="31" t="s">
        <v>196</v>
      </c>
      <c r="E10" s="40" t="s">
        <v>189</v>
      </c>
    </row>
    <row r="11" spans="3:5" ht="16.5" x14ac:dyDescent="0.3">
      <c r="C11" s="49">
        <v>9</v>
      </c>
      <c r="D11" s="31" t="s">
        <v>197</v>
      </c>
      <c r="E11" s="40" t="s">
        <v>189</v>
      </c>
    </row>
    <row r="12" spans="3:5" ht="16.5" x14ac:dyDescent="0.3">
      <c r="C12" s="49">
        <v>10</v>
      </c>
      <c r="D12" s="31" t="s">
        <v>198</v>
      </c>
      <c r="E12" s="40" t="s">
        <v>189</v>
      </c>
    </row>
    <row r="13" spans="3:5" ht="16.5" x14ac:dyDescent="0.3">
      <c r="C13" s="49">
        <v>11</v>
      </c>
      <c r="D13" s="31" t="s">
        <v>199</v>
      </c>
      <c r="E13" s="40" t="s">
        <v>189</v>
      </c>
    </row>
    <row r="14" spans="3:5" ht="16.5" x14ac:dyDescent="0.3">
      <c r="C14" s="49">
        <v>12</v>
      </c>
      <c r="D14" s="31" t="s">
        <v>200</v>
      </c>
      <c r="E14" s="40" t="s">
        <v>189</v>
      </c>
    </row>
    <row r="15" spans="3:5" ht="16.5" x14ac:dyDescent="0.3">
      <c r="C15" s="50">
        <v>13</v>
      </c>
      <c r="D15" s="32" t="s">
        <v>201</v>
      </c>
      <c r="E15" s="41" t="s">
        <v>202</v>
      </c>
    </row>
    <row r="16" spans="3:5" ht="16.5" x14ac:dyDescent="0.3">
      <c r="C16" s="50">
        <v>14</v>
      </c>
      <c r="D16" s="32" t="s">
        <v>203</v>
      </c>
      <c r="E16" s="41" t="s">
        <v>202</v>
      </c>
    </row>
    <row r="17" spans="3:5" ht="16.5" x14ac:dyDescent="0.3">
      <c r="C17" s="50">
        <v>15</v>
      </c>
      <c r="D17" s="32" t="s">
        <v>204</v>
      </c>
      <c r="E17" s="41" t="s">
        <v>202</v>
      </c>
    </row>
    <row r="18" spans="3:5" ht="16.5" x14ac:dyDescent="0.3">
      <c r="C18" s="50">
        <v>16</v>
      </c>
      <c r="D18" s="32" t="s">
        <v>205</v>
      </c>
      <c r="E18" s="41" t="s">
        <v>202</v>
      </c>
    </row>
    <row r="19" spans="3:5" ht="16.5" x14ac:dyDescent="0.3">
      <c r="C19" s="50">
        <v>17</v>
      </c>
      <c r="D19" s="32" t="s">
        <v>206</v>
      </c>
      <c r="E19" s="41" t="s">
        <v>202</v>
      </c>
    </row>
    <row r="20" spans="3:5" ht="16.5" x14ac:dyDescent="0.3">
      <c r="C20" s="50">
        <v>18</v>
      </c>
      <c r="D20" s="32" t="s">
        <v>207</v>
      </c>
      <c r="E20" s="41" t="s">
        <v>202</v>
      </c>
    </row>
    <row r="21" spans="3:5" ht="16.5" x14ac:dyDescent="0.3">
      <c r="C21" s="51">
        <v>19</v>
      </c>
      <c r="D21" s="33" t="s">
        <v>208</v>
      </c>
      <c r="E21" s="42" t="s">
        <v>209</v>
      </c>
    </row>
    <row r="22" spans="3:5" ht="33" x14ac:dyDescent="0.3">
      <c r="C22" s="51">
        <v>20</v>
      </c>
      <c r="D22" s="33" t="s">
        <v>210</v>
      </c>
      <c r="E22" s="42" t="s">
        <v>209</v>
      </c>
    </row>
    <row r="23" spans="3:5" ht="16.5" x14ac:dyDescent="0.3">
      <c r="C23" s="51">
        <v>21</v>
      </c>
      <c r="D23" s="33" t="s">
        <v>211</v>
      </c>
      <c r="E23" s="42" t="s">
        <v>209</v>
      </c>
    </row>
    <row r="24" spans="3:5" ht="16.5" x14ac:dyDescent="0.3">
      <c r="C24" s="51">
        <v>22</v>
      </c>
      <c r="D24" s="33" t="s">
        <v>212</v>
      </c>
      <c r="E24" s="42" t="s">
        <v>209</v>
      </c>
    </row>
    <row r="25" spans="3:5" ht="16.5" x14ac:dyDescent="0.3">
      <c r="C25" s="51">
        <v>23</v>
      </c>
      <c r="D25" s="33" t="s">
        <v>213</v>
      </c>
      <c r="E25" s="42" t="s">
        <v>209</v>
      </c>
    </row>
    <row r="26" spans="3:5" ht="16.5" x14ac:dyDescent="0.3">
      <c r="C26" s="51">
        <v>24</v>
      </c>
      <c r="D26" s="33" t="s">
        <v>214</v>
      </c>
      <c r="E26" s="42" t="s">
        <v>209</v>
      </c>
    </row>
    <row r="27" spans="3:5" ht="16.5" x14ac:dyDescent="0.3">
      <c r="C27" s="51">
        <v>25</v>
      </c>
      <c r="D27" s="33" t="s">
        <v>215</v>
      </c>
      <c r="E27" s="42" t="s">
        <v>209</v>
      </c>
    </row>
    <row r="28" spans="3:5" ht="16.5" x14ac:dyDescent="0.3">
      <c r="C28" s="52">
        <v>26</v>
      </c>
      <c r="D28" s="34" t="s">
        <v>216</v>
      </c>
      <c r="E28" s="43" t="s">
        <v>217</v>
      </c>
    </row>
    <row r="29" spans="3:5" ht="16.5" x14ac:dyDescent="0.3">
      <c r="C29" s="52">
        <v>27</v>
      </c>
      <c r="D29" s="34" t="s">
        <v>218</v>
      </c>
      <c r="E29" s="43" t="s">
        <v>217</v>
      </c>
    </row>
    <row r="30" spans="3:5" ht="16.5" x14ac:dyDescent="0.3">
      <c r="C30" s="52">
        <v>28</v>
      </c>
      <c r="D30" s="34" t="s">
        <v>219</v>
      </c>
      <c r="E30" s="43" t="s">
        <v>217</v>
      </c>
    </row>
    <row r="31" spans="3:5" ht="16.5" x14ac:dyDescent="0.3">
      <c r="C31" s="52">
        <v>29</v>
      </c>
      <c r="D31" s="34" t="s">
        <v>220</v>
      </c>
      <c r="E31" s="43" t="s">
        <v>217</v>
      </c>
    </row>
    <row r="32" spans="3:5" ht="16.5" x14ac:dyDescent="0.3">
      <c r="C32" s="52">
        <v>30</v>
      </c>
      <c r="D32" s="34" t="s">
        <v>221</v>
      </c>
      <c r="E32" s="43" t="s">
        <v>217</v>
      </c>
    </row>
    <row r="33" spans="3:5" ht="33" x14ac:dyDescent="0.3">
      <c r="C33" s="53">
        <v>31</v>
      </c>
      <c r="D33" s="35" t="s">
        <v>222</v>
      </c>
      <c r="E33" s="44" t="s">
        <v>223</v>
      </c>
    </row>
    <row r="34" spans="3:5" ht="16.5" x14ac:dyDescent="0.3">
      <c r="C34" s="53">
        <v>32</v>
      </c>
      <c r="D34" s="35" t="s">
        <v>224</v>
      </c>
      <c r="E34" s="44" t="s">
        <v>223</v>
      </c>
    </row>
    <row r="35" spans="3:5" ht="16.5" x14ac:dyDescent="0.3">
      <c r="C35" s="53">
        <v>33</v>
      </c>
      <c r="D35" s="35" t="s">
        <v>225</v>
      </c>
      <c r="E35" s="44" t="s">
        <v>223</v>
      </c>
    </row>
    <row r="36" spans="3:5" ht="33" x14ac:dyDescent="0.3">
      <c r="C36" s="53">
        <v>34</v>
      </c>
      <c r="D36" s="35" t="s">
        <v>226</v>
      </c>
      <c r="E36" s="44" t="s">
        <v>223</v>
      </c>
    </row>
    <row r="37" spans="3:5" ht="16.5" x14ac:dyDescent="0.3">
      <c r="C37" s="53">
        <v>35</v>
      </c>
      <c r="D37" s="35" t="s">
        <v>227</v>
      </c>
      <c r="E37" s="44" t="s">
        <v>223</v>
      </c>
    </row>
    <row r="38" spans="3:5" ht="16.5" x14ac:dyDescent="0.3">
      <c r="C38" s="53">
        <v>36</v>
      </c>
      <c r="D38" s="35" t="s">
        <v>228</v>
      </c>
      <c r="E38" s="44" t="s">
        <v>223</v>
      </c>
    </row>
    <row r="39" spans="3:5" ht="16.5" x14ac:dyDescent="0.3">
      <c r="C39" s="53">
        <v>37</v>
      </c>
      <c r="D39" s="35" t="s">
        <v>229</v>
      </c>
      <c r="E39" s="44" t="s">
        <v>223</v>
      </c>
    </row>
    <row r="40" spans="3:5" ht="16.5" x14ac:dyDescent="0.3">
      <c r="C40" s="54">
        <v>38</v>
      </c>
      <c r="D40" s="36" t="s">
        <v>230</v>
      </c>
      <c r="E40" s="45" t="s">
        <v>231</v>
      </c>
    </row>
    <row r="41" spans="3:5" ht="16.5" x14ac:dyDescent="0.3">
      <c r="C41" s="54">
        <v>39</v>
      </c>
      <c r="D41" s="36" t="s">
        <v>232</v>
      </c>
      <c r="E41" s="45" t="s">
        <v>231</v>
      </c>
    </row>
    <row r="42" spans="3:5" ht="16.5" x14ac:dyDescent="0.3">
      <c r="C42" s="54">
        <v>40</v>
      </c>
      <c r="D42" s="36" t="s">
        <v>233</v>
      </c>
      <c r="E42" s="45" t="s">
        <v>231</v>
      </c>
    </row>
    <row r="43" spans="3:5" ht="16.5" x14ac:dyDescent="0.3">
      <c r="C43" s="54">
        <v>41</v>
      </c>
      <c r="D43" s="36" t="s">
        <v>234</v>
      </c>
      <c r="E43" s="45" t="s">
        <v>231</v>
      </c>
    </row>
    <row r="44" spans="3:5" ht="16.5" x14ac:dyDescent="0.3">
      <c r="C44" s="55">
        <v>42</v>
      </c>
      <c r="D44" s="30" t="s">
        <v>235</v>
      </c>
      <c r="E44" s="46" t="s">
        <v>236</v>
      </c>
    </row>
    <row r="45" spans="3:5" ht="16.5" x14ac:dyDescent="0.3">
      <c r="C45" s="55">
        <v>43</v>
      </c>
      <c r="D45" s="30" t="s">
        <v>237</v>
      </c>
      <c r="E45" s="46" t="s">
        <v>236</v>
      </c>
    </row>
    <row r="46" spans="3:5" ht="16.5" x14ac:dyDescent="0.3">
      <c r="C46" s="55">
        <v>44</v>
      </c>
      <c r="D46" s="30" t="s">
        <v>238</v>
      </c>
      <c r="E46" s="46" t="s">
        <v>236</v>
      </c>
    </row>
    <row r="47" spans="3:5" ht="17.25" thickBot="1" x14ac:dyDescent="0.35">
      <c r="C47" s="56">
        <v>45</v>
      </c>
      <c r="D47" s="47" t="s">
        <v>239</v>
      </c>
      <c r="E47" s="48"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Formato2019</vt:lpstr>
      <vt:lpstr>Instructivo</vt:lpstr>
      <vt:lpstr>Tipo</vt:lpstr>
      <vt:lpstr>Eje_Pilar</vt:lpstr>
      <vt:lpstr>afectacion</vt:lpstr>
      <vt:lpstr>cd</vt:lpstr>
      <vt:lpstr>modal</vt:lpstr>
      <vt:lpstr>na</vt:lpstr>
      <vt:lpstr>programa</vt:lpstr>
      <vt:lpstr>re</vt:lpstr>
      <vt:lpstr>sa</vt:lpstr>
      <vt:lpstr>tipo</vt:lpstr>
      <vt:lpstr>vacio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ANDRES MAYORGA RIVEROS</cp:lastModifiedBy>
  <cp:lastPrinted>2020-04-01T00:07:54Z</cp:lastPrinted>
  <dcterms:created xsi:type="dcterms:W3CDTF">2019-07-31T19:12:15Z</dcterms:created>
  <dcterms:modified xsi:type="dcterms:W3CDTF">2020-04-01T00:08:20Z</dcterms:modified>
</cp:coreProperties>
</file>